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Dishwashers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<sst xmlns="http://schemas.openxmlformats.org/spreadsheetml/2006/main" count="41" uniqueCount="23">
  <si>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IMC</t>
  </si>
  <si>
    <t>KWH Savings</t>
  </si>
  <si>
    <t>KW Savings</t>
  </si>
  <si>
    <t>Therm Savings</t>
  </si>
  <si>
    <t>Data for 2004-2006 Standards</t>
  </si>
  <si>
    <t>Dishwasher</t>
  </si>
  <si>
    <t>Electric - .58 EF</t>
  </si>
  <si>
    <t>Electric - .62 EF</t>
  </si>
  <si>
    <t>Electric - .68 EF</t>
  </si>
  <si>
    <t>Gas - .62 EF</t>
  </si>
  <si>
    <t>Gas - .68 EF</t>
  </si>
  <si>
    <t>Gas - .58 EF</t>
  </si>
  <si>
    <t>Baseline Usage</t>
  </si>
  <si>
    <t>Energy Star Usage</t>
  </si>
  <si>
    <t>Peakfactor</t>
  </si>
  <si>
    <t>Wash Cycles</t>
  </si>
  <si>
    <t>Washcycle Factor</t>
  </si>
  <si>
    <t>SF</t>
  </si>
  <si>
    <t>MF</t>
  </si>
  <si>
    <t>Sector</t>
  </si>
  <si>
    <t>80/20</t>
  </si>
  <si>
    <t>SDG&amp;E Ele %</t>
  </si>
  <si>
    <t>SDG&amp;E Gas 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</si>
</sst>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44" fontId="0" fillId="2" borderId="0" xfId="17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2"/>
  <sheetViews>
    <sheetView tabSelected="1" zoomScale="75" zoomScaleNormal="75" workbookViewId="0" topLeftCell="A1">
      <selection activeCell="A13" sqref="A13:IV13"/>
    </sheetView>
  </sheetViews>
  <sheetFormatPr defaultColWidth="9.140625" defaultRowHeight="12.75"/>
  <cols>
    <col min="2" max="2" width="16.140625" style="0" bestFit="1" customWidth="1"/>
    <col min="3" max="3" width="8.7109375" style="0" customWidth="1"/>
    <col min="4" max="4" width="8.8515625" style="0" customWidth="1"/>
    <col min="5" max="5" width="7.7109375" style="0" customWidth="1"/>
    <col min="6" max="6" width="9.7109375" style="0" customWidth="1"/>
  </cols>
  <sheetData>
    <row r="4" spans="6:10" ht="12.75">
      <c r="F4" t="s">
        <v>4</v>
      </c>
      <c r="I4" s="10" t="s">
        <v>20</v>
      </c>
      <c r="J4" s="10"/>
    </row>
    <row r="5" spans="1:11" ht="38.25">
      <c r="A5" s="5" t="s">
        <v>19</v>
      </c>
      <c r="B5" s="5" t="s">
        <v>5</v>
      </c>
      <c r="C5" s="3" t="s">
        <v>15</v>
      </c>
      <c r="D5" s="3" t="s">
        <v>12</v>
      </c>
      <c r="E5" s="3" t="s">
        <v>13</v>
      </c>
      <c r="F5" s="3" t="s">
        <v>3</v>
      </c>
      <c r="G5" s="3" t="s">
        <v>1</v>
      </c>
      <c r="H5" s="3" t="s">
        <v>2</v>
      </c>
      <c r="I5" s="3" t="s">
        <v>1</v>
      </c>
      <c r="J5" s="3" t="s">
        <v>2</v>
      </c>
      <c r="K5" t="s">
        <v>0</v>
      </c>
    </row>
    <row r="6" spans="1:11" ht="12.75">
      <c r="A6" t="s">
        <v>17</v>
      </c>
      <c r="B6" t="s">
        <v>11</v>
      </c>
      <c r="C6">
        <v>215</v>
      </c>
      <c r="D6">
        <v>20.54</v>
      </c>
      <c r="E6">
        <v>16.29</v>
      </c>
      <c r="F6" s="6">
        <f>D6-E6</f>
        <v>4.25</v>
      </c>
      <c r="I6">
        <f>F6*$C$22</f>
        <v>3.4000000000000004</v>
      </c>
      <c r="K6" s="4">
        <v>133.64</v>
      </c>
    </row>
    <row r="7" spans="1:11" s="7" customFormat="1" ht="12.75">
      <c r="A7" s="7" t="s">
        <v>17</v>
      </c>
      <c r="B7" s="7" t="s">
        <v>9</v>
      </c>
      <c r="C7" s="7">
        <v>215</v>
      </c>
      <c r="D7" s="7">
        <v>20.54</v>
      </c>
      <c r="E7" s="7">
        <v>15.24</v>
      </c>
      <c r="F7" s="8">
        <f>D7-E7</f>
        <v>5.299999999999999</v>
      </c>
      <c r="I7" s="7">
        <f>F7*$C$22</f>
        <v>4.239999999999999</v>
      </c>
      <c r="K7" s="9">
        <f>K6+50</f>
        <v>183.64</v>
      </c>
    </row>
    <row r="8" spans="1:11" ht="12.75">
      <c r="A8" t="s">
        <v>17</v>
      </c>
      <c r="B8" t="s">
        <v>10</v>
      </c>
      <c r="C8">
        <v>215</v>
      </c>
      <c r="D8">
        <v>20.54</v>
      </c>
      <c r="E8">
        <v>13.9</v>
      </c>
      <c r="F8" s="6">
        <f>D8-E8</f>
        <v>6.639999999999999</v>
      </c>
      <c r="I8">
        <f>F8*$C$22</f>
        <v>5.311999999999999</v>
      </c>
      <c r="K8" s="4">
        <f>K7+200</f>
        <v>383.64</v>
      </c>
    </row>
    <row r="9" spans="1:11" ht="12.75">
      <c r="A9" t="s">
        <v>17</v>
      </c>
      <c r="B9" t="s">
        <v>6</v>
      </c>
      <c r="C9">
        <v>215</v>
      </c>
      <c r="D9">
        <v>467</v>
      </c>
      <c r="E9">
        <v>370</v>
      </c>
      <c r="G9">
        <f>D9-E9</f>
        <v>97</v>
      </c>
      <c r="H9" s="2">
        <f>30.7/1000</f>
        <v>0.030699999999999998</v>
      </c>
      <c r="I9" s="2">
        <f aca="true" t="shared" si="0" ref="I9:J11">G9*$C$21</f>
        <v>19.400000000000002</v>
      </c>
      <c r="J9" s="2">
        <f t="shared" si="0"/>
        <v>0.00614</v>
      </c>
      <c r="K9" s="4">
        <v>133.64</v>
      </c>
    </row>
    <row r="10" spans="1:11" ht="12.75">
      <c r="A10" t="s">
        <v>17</v>
      </c>
      <c r="B10" t="s">
        <v>7</v>
      </c>
      <c r="C10">
        <v>215</v>
      </c>
      <c r="D10">
        <v>467</v>
      </c>
      <c r="E10">
        <v>346</v>
      </c>
      <c r="G10">
        <f>D10-E10</f>
        <v>121</v>
      </c>
      <c r="H10" s="2">
        <f>$C$20*G10</f>
        <v>0.03829587628865979</v>
      </c>
      <c r="I10" s="2">
        <f t="shared" si="0"/>
        <v>24.200000000000003</v>
      </c>
      <c r="J10" s="2">
        <f t="shared" si="0"/>
        <v>0.007659175257731958</v>
      </c>
      <c r="K10" s="4">
        <f>K9+50</f>
        <v>183.64</v>
      </c>
    </row>
    <row r="11" spans="1:11" ht="12.75">
      <c r="A11" t="s">
        <v>17</v>
      </c>
      <c r="B11" t="s">
        <v>8</v>
      </c>
      <c r="C11">
        <v>215</v>
      </c>
      <c r="D11">
        <v>467</v>
      </c>
      <c r="E11">
        <v>316</v>
      </c>
      <c r="G11">
        <f>D11-E11</f>
        <v>151</v>
      </c>
      <c r="H11" s="2">
        <f>$C$20*G11</f>
        <v>0.04779072164948453</v>
      </c>
      <c r="I11" s="2">
        <f t="shared" si="0"/>
        <v>30.200000000000003</v>
      </c>
      <c r="J11" s="2">
        <f t="shared" si="0"/>
        <v>0.009558144329896906</v>
      </c>
      <c r="K11" s="4">
        <f>K10+200</f>
        <v>383.64</v>
      </c>
    </row>
    <row r="12" spans="1:11" ht="12.75">
      <c r="A12" t="s">
        <v>18</v>
      </c>
      <c r="B12" t="s">
        <v>11</v>
      </c>
      <c r="C12">
        <v>160</v>
      </c>
      <c r="D12">
        <f>D6*$C$19</f>
        <v>15.285581395348837</v>
      </c>
      <c r="E12">
        <f>E6*$C$19</f>
        <v>12.122790697674418</v>
      </c>
      <c r="F12" s="6">
        <f>D12-E12</f>
        <v>3.162790697674419</v>
      </c>
      <c r="I12">
        <f>F12*$C$22</f>
        <v>2.5302325581395353</v>
      </c>
      <c r="K12" s="4">
        <v>133.64</v>
      </c>
    </row>
    <row r="13" spans="1:11" s="7" customFormat="1" ht="12.75">
      <c r="A13" s="7" t="s">
        <v>18</v>
      </c>
      <c r="B13" s="7" t="s">
        <v>9</v>
      </c>
      <c r="C13" s="7">
        <v>160</v>
      </c>
      <c r="D13" s="7">
        <f aca="true" t="shared" si="1" ref="D13:E17">D7*$C$19</f>
        <v>15.285581395348837</v>
      </c>
      <c r="E13" s="7">
        <f t="shared" si="1"/>
        <v>11.34139534883721</v>
      </c>
      <c r="F13" s="8">
        <f>D13-E13</f>
        <v>3.9441860465116267</v>
      </c>
      <c r="I13" s="7">
        <f>F13*$C$22</f>
        <v>3.1553488372093015</v>
      </c>
      <c r="K13" s="9">
        <f>K12+50</f>
        <v>183.64</v>
      </c>
    </row>
    <row r="14" spans="1:11" ht="12.75">
      <c r="A14" t="s">
        <v>18</v>
      </c>
      <c r="B14" t="s">
        <v>10</v>
      </c>
      <c r="C14">
        <v>160</v>
      </c>
      <c r="D14">
        <f t="shared" si="1"/>
        <v>15.285581395348837</v>
      </c>
      <c r="E14">
        <f t="shared" si="1"/>
        <v>10.344186046511629</v>
      </c>
      <c r="F14" s="6">
        <f>D14-E14</f>
        <v>4.941395348837208</v>
      </c>
      <c r="I14">
        <f>F14*$C$22</f>
        <v>3.9531162790697665</v>
      </c>
      <c r="K14" s="4">
        <f>K13+200</f>
        <v>383.64</v>
      </c>
    </row>
    <row r="15" spans="1:11" ht="12.75">
      <c r="A15" t="s">
        <v>18</v>
      </c>
      <c r="B15" t="s">
        <v>6</v>
      </c>
      <c r="C15">
        <v>160</v>
      </c>
      <c r="D15">
        <f t="shared" si="1"/>
        <v>347.5348837209302</v>
      </c>
      <c r="E15">
        <f t="shared" si="1"/>
        <v>275.3488372093023</v>
      </c>
      <c r="G15">
        <f>D15-E15</f>
        <v>72.18604651162792</v>
      </c>
      <c r="H15" s="2">
        <f>H9*C19</f>
        <v>0.022846511627906976</v>
      </c>
      <c r="I15" s="2">
        <f aca="true" t="shared" si="2" ref="I15:J17">G15*$C$21</f>
        <v>14.437209302325584</v>
      </c>
      <c r="J15" s="2">
        <f t="shared" si="2"/>
        <v>0.004569302325581395</v>
      </c>
      <c r="K15" s="4">
        <v>133.64</v>
      </c>
    </row>
    <row r="16" spans="1:11" ht="12.75">
      <c r="A16" t="s">
        <v>18</v>
      </c>
      <c r="B16" t="s">
        <v>7</v>
      </c>
      <c r="C16">
        <v>160</v>
      </c>
      <c r="D16">
        <f t="shared" si="1"/>
        <v>347.5348837209302</v>
      </c>
      <c r="E16">
        <f t="shared" si="1"/>
        <v>257.48837209302326</v>
      </c>
      <c r="G16">
        <f>D16-E16</f>
        <v>90.04651162790697</v>
      </c>
      <c r="H16" s="2">
        <f>$C$20*G16</f>
        <v>0.02849925677295612</v>
      </c>
      <c r="I16" s="2">
        <f t="shared" si="2"/>
        <v>18.009302325581395</v>
      </c>
      <c r="J16" s="2">
        <f t="shared" si="2"/>
        <v>0.005699851354591224</v>
      </c>
      <c r="K16" s="4">
        <f>K15+50</f>
        <v>183.64</v>
      </c>
    </row>
    <row r="17" spans="1:11" ht="12.75">
      <c r="A17" t="s">
        <v>18</v>
      </c>
      <c r="B17" t="s">
        <v>8</v>
      </c>
      <c r="C17">
        <v>160</v>
      </c>
      <c r="D17">
        <f t="shared" si="1"/>
        <v>347.5348837209302</v>
      </c>
      <c r="E17">
        <f t="shared" si="1"/>
        <v>235.1627906976744</v>
      </c>
      <c r="G17">
        <f>D17-E17</f>
        <v>112.37209302325581</v>
      </c>
      <c r="H17" s="2">
        <f>$C$20*G17</f>
        <v>0.03556518820426756</v>
      </c>
      <c r="I17" s="2">
        <f t="shared" si="2"/>
        <v>22.474418604651163</v>
      </c>
      <c r="J17" s="2">
        <f t="shared" si="2"/>
        <v>0.007113037640853512</v>
      </c>
      <c r="K17" s="4">
        <f>K16+200</f>
        <v>383.64</v>
      </c>
    </row>
    <row r="19" spans="2:3" ht="12.75">
      <c r="B19" t="s">
        <v>16</v>
      </c>
      <c r="C19">
        <f>C12/C6</f>
        <v>0.7441860465116279</v>
      </c>
    </row>
    <row r="20" spans="2:3" ht="12.75">
      <c r="B20" t="s">
        <v>14</v>
      </c>
      <c r="C20">
        <f>H9/G9</f>
        <v>0.0003164948453608247</v>
      </c>
    </row>
    <row r="21" spans="2:3" ht="12.75">
      <c r="B21" s="1" t="s">
        <v>21</v>
      </c>
      <c r="C21">
        <v>0.2</v>
      </c>
    </row>
    <row r="22" spans="2:3" ht="12.75">
      <c r="B22" s="1" t="s">
        <v>22</v>
      </c>
      <c r="C22">
        <v>0.8</v>
      </c>
    </row>
  </sheetData>
  <mergeCells count="1">
    <mergeCell ref="I4:J4"/>
  </mergeCells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DEER Database</dc:title>
  <dc:subject/>
  <dc:creator>Mark McNulty</dc:creator>
  <cp:keywords/>
  <dc:description/>
  <cp:lastModifiedBy>Mark McNulty</cp:lastModifiedBy>
  <cp:lastPrinted>2005-11-12T03:20:48Z</cp:lastPrinted>
  <dcterms:created xsi:type="dcterms:W3CDTF">2005-11-07T01:47:20Z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