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695" windowWidth="7650" windowHeight="4710" activeTab="0"/>
  </bookViews>
  <sheets>
    <sheet name="Program Costs &amp; Impacts" sheetId="1" r:id="rId1"/>
    <sheet name="Portfolio Costs &amp; Impacts" sheetId="2" r:id="rId2"/>
  </sheets>
  <externalReferences>
    <externalReference r:id="rId5"/>
  </externalReferences>
  <definedNames>
    <definedName name="DAT1">#REF!</definedName>
    <definedName name="DAT10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EEGAVersion">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_xlnm.Print_Area" localSheetId="0">'Program Costs &amp; Impacts'!$A$1:$W$54</definedName>
    <definedName name="qryNormByMkt_AllData">#REF!</definedName>
    <definedName name="StampStatusLocation">#REF!</definedName>
    <definedName name="StampVersionLocation">#REF!</definedName>
    <definedName name="StandaloneMode">#REF!</definedName>
    <definedName name="TEST0">#REF!</definedName>
    <definedName name="TESTHKEY">#REF!</definedName>
    <definedName name="TESTKEYS">#REF!</definedName>
    <definedName name="TESTVKEY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<sst xmlns="http://schemas.openxmlformats.org/spreadsheetml/2006/main" count="188" uniqueCount="164">
  <si>
    <t>Program ID</t>
  </si>
  <si>
    <t>Program Name</t>
  </si>
  <si>
    <t xml:space="preserve"> Total Portfolio</t>
  </si>
  <si>
    <t>Net Summer Peak kW</t>
  </si>
  <si>
    <t>Net Annual kWh</t>
  </si>
  <si>
    <t xml:space="preserve">Net Annual Therms </t>
  </si>
  <si>
    <t>Appliances</t>
  </si>
  <si>
    <t>Consumer Electronics</t>
  </si>
  <si>
    <t>Cooking Appliances</t>
  </si>
  <si>
    <t>HVAC</t>
  </si>
  <si>
    <t>Lighting</t>
  </si>
  <si>
    <t>Other</t>
  </si>
  <si>
    <t>Pool Pump</t>
  </si>
  <si>
    <t>Refrigeration</t>
  </si>
  <si>
    <t>Water Heating</t>
  </si>
  <si>
    <t>Office</t>
  </si>
  <si>
    <t>Process</t>
  </si>
  <si>
    <t>Single Family</t>
  </si>
  <si>
    <t>Multi Family</t>
  </si>
  <si>
    <t>Commercial</t>
  </si>
  <si>
    <t>Industrial</t>
  </si>
  <si>
    <t>Agricultural</t>
  </si>
  <si>
    <t>Program Expenditures 
(Report Month)</t>
  </si>
  <si>
    <t>Program Operating Budget 
(3 - Yr)</t>
  </si>
  <si>
    <t>Adopted Program Budget 
(3 - Yr)</t>
  </si>
  <si>
    <t>Demand Reduction (Summer Peak kW)</t>
  </si>
  <si>
    <t>Energy Savings (Net Annual kWh)</t>
  </si>
  <si>
    <t>Program Projected 
(Compliance Filing)</t>
  </si>
  <si>
    <t>Program Expenditures 
(Inception-To-Date)</t>
  </si>
  <si>
    <t>Installed Savings 
(Report Month)</t>
  </si>
  <si>
    <t>Gas Savings (Net Annual Therms)</t>
  </si>
  <si>
    <t>Budget &amp; Expenditures ($)</t>
  </si>
  <si>
    <t>2006-2008 Portfolio Summary Report</t>
  </si>
  <si>
    <t>Installed Savings
(Inception-To-Date)</t>
  </si>
  <si>
    <t>Portfolio Expenditures (Inception-To-Date)</t>
  </si>
  <si>
    <t>Portfolio Expenditures (Report Month)</t>
  </si>
  <si>
    <t>Annual Goals
(D.04-09-060)</t>
  </si>
  <si>
    <t>Total Commitments 
(Inception-to-Date)</t>
  </si>
  <si>
    <t>Installed Savings
(% of Annual Goals)</t>
  </si>
  <si>
    <t>Portfolio Commitments (Inception-To-Date)</t>
  </si>
  <si>
    <t>Total Portfolio kW Commitments (Inception-To-Date)</t>
  </si>
  <si>
    <t>Total Portfolio KWh Commitments (Inception-To-Date)</t>
  </si>
  <si>
    <t>Total Portfolio Therms Commitments (Inception-To-Date)</t>
  </si>
  <si>
    <t>Portfolio Installed kW (Report Month)</t>
  </si>
  <si>
    <t>Portfolio Installed KWh (Report Month)</t>
  </si>
  <si>
    <t>Portfolio Installed Therms (Report Month)</t>
  </si>
  <si>
    <t>Residential</t>
  </si>
  <si>
    <t>Nonresidential</t>
  </si>
  <si>
    <t>Installed Savings
(Annual, Year-to-Date)</t>
  </si>
  <si>
    <t>Adopted Portfolio Budget (3-Yr. Cumulative)</t>
  </si>
  <si>
    <t>Table 1.1 - Monthly Summary Table</t>
  </si>
  <si>
    <t>2006-2008 Monthly Energy Efficiency Program Data Report</t>
  </si>
  <si>
    <t>Table 1.2:  Portfolio Costs</t>
  </si>
  <si>
    <t>Table 1.3:  Portfolio Impacts - Monthly</t>
  </si>
  <si>
    <t>Table 1.4:  Portfolio Impacts - Annual</t>
  </si>
  <si>
    <t>Annual Program Administrators Projections
(Compliance Filing or as Revised)</t>
  </si>
  <si>
    <t>Table 1.6:  Portfolio Impacts - Aggregated End Use</t>
  </si>
  <si>
    <t>Table 1.7:  Portfolio Impacts - Market Sector</t>
  </si>
  <si>
    <t>Table 1.5:  Portfolio Impacts - Cumulative</t>
  </si>
  <si>
    <t>Cumulative Goals
(D.04-09-060)</t>
  </si>
  <si>
    <t>Cumulative Program Administrators Projections
(Compliance Filing or as Revised)</t>
  </si>
  <si>
    <t>Installed Savings
(Cumulative, Inception-to-Date)</t>
  </si>
  <si>
    <t>Installed Savings
(% of Cumulative Goals)</t>
  </si>
  <si>
    <t>Program Changes</t>
  </si>
  <si>
    <t>A = Reduced Operating Budget</t>
  </si>
  <si>
    <t>B = Increased Operating Budget</t>
  </si>
  <si>
    <t>C = Program Terminated</t>
  </si>
  <si>
    <t>SCG3533</t>
  </si>
  <si>
    <t>SCG3532</t>
  </si>
  <si>
    <t>SCG3536</t>
  </si>
  <si>
    <t>SCG3537</t>
  </si>
  <si>
    <t>SCG3529</t>
  </si>
  <si>
    <t>SCG3538</t>
  </si>
  <si>
    <t>SCG3540</t>
  </si>
  <si>
    <t>SCG3534</t>
  </si>
  <si>
    <t>SCG3539</t>
  </si>
  <si>
    <t>SCG3531</t>
  </si>
  <si>
    <t>SCG3530</t>
  </si>
  <si>
    <t>SCG3541</t>
  </si>
  <si>
    <t>SCG3535</t>
  </si>
  <si>
    <t>SCG3523</t>
  </si>
  <si>
    <t>SCG3518</t>
  </si>
  <si>
    <t>SCG3519</t>
  </si>
  <si>
    <t>SCG3501</t>
  </si>
  <si>
    <t>SCG3526</t>
  </si>
  <si>
    <t>SCG3525</t>
  </si>
  <si>
    <t>SCG3524</t>
  </si>
  <si>
    <t>SCG3502</t>
  </si>
  <si>
    <t>SCG3503</t>
  </si>
  <si>
    <t>SCG3504</t>
  </si>
  <si>
    <t>SCG3506</t>
  </si>
  <si>
    <t>SCG3507</t>
  </si>
  <si>
    <t>SCG3508</t>
  </si>
  <si>
    <t>SCG3509</t>
  </si>
  <si>
    <t>SCG3527</t>
  </si>
  <si>
    <t>SCG3510</t>
  </si>
  <si>
    <t>SCG3513</t>
  </si>
  <si>
    <t>SCG3514</t>
  </si>
  <si>
    <t>SCG3528</t>
  </si>
  <si>
    <t>SCG3522</t>
  </si>
  <si>
    <t>SCG3516</t>
  </si>
  <si>
    <t>SCG3517</t>
  </si>
  <si>
    <t>SCG3520</t>
  </si>
  <si>
    <t>SCG3521</t>
  </si>
  <si>
    <t>3P Alliance Partners Program</t>
  </si>
  <si>
    <t>3P CVRP</t>
  </si>
  <si>
    <t>3P Designed_for_Comfort</t>
  </si>
  <si>
    <t>3P Energy Efficiency Kiosk Pilot Program</t>
  </si>
  <si>
    <t>3P Gas_Cooling_Upgrade</t>
  </si>
  <si>
    <t>3P Laundry_Coin-op_Program</t>
  </si>
  <si>
    <t>3P LivingWise</t>
  </si>
  <si>
    <t>3P Manufactured_Mobile_Home_Program</t>
  </si>
  <si>
    <t>3P PACE Energy Efficient Ethnic Outreach Program</t>
  </si>
  <si>
    <t>3P Portfolio of the Future</t>
  </si>
  <si>
    <t>3P VESM_Advantage</t>
  </si>
  <si>
    <t>BKP4-Bakersfield Kern Partnership</t>
  </si>
  <si>
    <t>CCP4-IOU/Community College Partnership</t>
  </si>
  <si>
    <t>CDC4-CA Department of Corrections Partnership</t>
  </si>
  <si>
    <t>CS4-Codes &amp; Standards Program</t>
  </si>
  <si>
    <t>CUW4-California Urban Water Conservation Council</t>
  </si>
  <si>
    <t>EC4-Energy Coalition - Direct Install</t>
  </si>
  <si>
    <t>EC5-Energy Coalition - Peak</t>
  </si>
  <si>
    <t>EED4-Advanced Home Program</t>
  </si>
  <si>
    <t>EET4-Education &amp; Training Program</t>
  </si>
  <si>
    <t>EMO4-Energy Efficiency Delivery Channel Innovation Prog</t>
  </si>
  <si>
    <t>ETP4-Emerging Tech Program</t>
  </si>
  <si>
    <t>EXP4-Express Efficiency Rebate Program</t>
  </si>
  <si>
    <t>FYP4-Statewide Marketing &amp; Outreach</t>
  </si>
  <si>
    <t>HES4-Home Energy Efficiency Survey</t>
  </si>
  <si>
    <t>LAP4-Los Angeles County partnership</t>
  </si>
  <si>
    <t>MFR4-Multi-Family Rebate Program</t>
  </si>
  <si>
    <t>NRF4-Local Business Energy Efficiency Program</t>
  </si>
  <si>
    <t>OBF4-On-Bill Financing for Energy Efficiency Equipment</t>
  </si>
  <si>
    <t>RCX4-RCx Partnership with SCE</t>
  </si>
  <si>
    <t>SBP4-South Bay Partnership</t>
  </si>
  <si>
    <t>SCD4-Sustainable Communities Demo/City of Santa Monica</t>
  </si>
  <si>
    <t>SFR4-Home Efficiency Rebate Program</t>
  </si>
  <si>
    <t>UCP4-IOU/UC/CSU Partnership</t>
  </si>
  <si>
    <t>VCP4-Ventura County Partnership</t>
  </si>
  <si>
    <t>Southern California Gas Company</t>
  </si>
  <si>
    <t>LIEE</t>
  </si>
  <si>
    <t>LIEE Programs</t>
  </si>
  <si>
    <t>SCG3542</t>
  </si>
  <si>
    <t>NEW6-Savings By Design SCG SCE Program</t>
  </si>
  <si>
    <t>3P SCG Water Heating RFP Program</t>
  </si>
  <si>
    <t>Net
Annual
Therms (Cumulative)</t>
  </si>
  <si>
    <t>Net
Smr Peak
kW (Cumulative)</t>
  </si>
  <si>
    <t>Net
Annual
kWh (Cumulative)</t>
  </si>
  <si>
    <t>Low Income Energy Efficiency</t>
  </si>
  <si>
    <t>Codes &amp; Standards Energy Efficiency</t>
  </si>
  <si>
    <t>Total Portfolio</t>
  </si>
  <si>
    <t>Mobile Home</t>
  </si>
  <si>
    <t>SCG3543</t>
  </si>
  <si>
    <t>Palm Desert Partnership</t>
  </si>
  <si>
    <t>3P EDC Domestic Hot Water</t>
  </si>
  <si>
    <t>3P Demand Based Ventilation Program</t>
  </si>
  <si>
    <t>SCG3544</t>
  </si>
  <si>
    <t>SCG3545</t>
  </si>
  <si>
    <t>3P Custom Language Efficiency Outreach Program</t>
  </si>
  <si>
    <t>3P Benningfield Group - Advanced Water Heater Technology</t>
  </si>
  <si>
    <t>SCG3546</t>
  </si>
  <si>
    <t>Report Month:  March 2008</t>
  </si>
  <si>
    <t>SCG3549</t>
  </si>
  <si>
    <t>3P Envinta - Energy Challenger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</si>
</sst>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_(&quot;$&quot;* #,##0.0000_);_(&quot;$&quot;* \(#,##0.0000\);_(&quot;$&quot;* &quot;-&quot;??_);_(@_)"/>
    <numFmt numFmtId="169" formatCode="[$-409]mmmm\-yy;@"/>
    <numFmt numFmtId="170" formatCode="General;;"/>
    <numFmt numFmtId="171" formatCode="&quot;$&quot;#,##0"/>
    <numFmt numFmtId="172" formatCode="_(&quot;$&quot;* #,##0.0000_);_(&quot;$&quot;* \(#,##0.0000\);_(&quot;$&quot;* &quot;-&quot;????_);_(@_)"/>
    <numFmt numFmtId="173" formatCode="&quot;$&quot;#,##0.0000"/>
    <numFmt numFmtId="174" formatCode="_(* #,##0.0_);_(* \(#,##0.0\);_(* &quot;-&quot;??_);_(@_)"/>
    <numFmt numFmtId="175" formatCode="_(&quot;$&quot;* #,##0.0_);_(&quot;$&quot;* \(#,##0.0\);_(&quot;$&quot;* &quot;-&quot;??_);_(@_)"/>
    <numFmt numFmtId="176" formatCode="&quot;$&quot;#,##0.0_);[Red]\(&quot;$&quot;#,##0.0\)"/>
    <numFmt numFmtId="177" formatCode="&quot;$&quot;#,##0.000_);[Red]\(&quot;$&quot;#,##0.000\)"/>
    <numFmt numFmtId="178" formatCode="&quot;$&quot;#,##0.0000_);[Red]\(&quot;$&quot;#,##0.0000\)"/>
    <numFmt numFmtId="179" formatCode="0.0"/>
    <numFmt numFmtId="180" formatCode="_(&quot;$&quot;* #,##0.000_);_(&quot;$&quot;* \(#,##0.000\);_(&quot;$&quot;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00_);_(* \(#,##0.000\);_(* &quot;-&quot;??_);_(@_)"/>
    <numFmt numFmtId="188" formatCode="_(&quot;$&quot;* #,##0.00000_);_(&quot;$&quot;* \(#,##0.00000\);_(&quot;$&quot;* &quot;-&quot;??_);_(@_)"/>
    <numFmt numFmtId="189" formatCode="_(&quot;$&quot;* #,##0.0_);_(&quot;$&quot;* \(#,##0.0\);_(&quot;$&quot;* &quot;-&quot;_);_(@_)"/>
    <numFmt numFmtId="190" formatCode="_(&quot;$&quot;* #,##0.00_);_(&quot;$&quot;* \(#,##0.00\);_(&quot;$&quot;* &quot;-&quot;_);_(@_)"/>
    <numFmt numFmtId="191" formatCode="_(&quot;$&quot;* #,##0.000_);_(&quot;$&quot;* \(#,##0.000\);_(&quot;$&quot;* &quot;-&quot;_);_(@_)"/>
    <numFmt numFmtId="192" formatCode="_(&quot;$&quot;* #,##0.0000_);_(&quot;$&quot;* \(#,##0.0000\);_(&quot;$&quot;* &quot;-&quot;_);_(@_)"/>
    <numFmt numFmtId="193" formatCode="_(&quot;$&quot;* #,##0.00000_);_(&quot;$&quot;* \(#,##0.00000\);_(&quot;$&quot;* &quot;-&quot;_);_(@_)"/>
    <numFmt numFmtId="194" formatCode="_(&quot;$&quot;* #,##0.000000_);_(&quot;$&quot;* \(#,##0.000000\);_(&quot;$&quot;* &quot;-&quot;_);_(@_)"/>
    <numFmt numFmtId="195" formatCode="_(&quot;$&quot;* #,##0.0000000_);_(&quot;$&quot;* \(#,##0.0000000\);_(&quot;$&quot;* &quot;-&quot;_);_(@_)"/>
    <numFmt numFmtId="196" formatCode="_(&quot;$&quot;* #,##0.00000000_);_(&quot;$&quot;* \(#,##0.00000000\);_(&quot;$&quot;* &quot;-&quot;_);_(@_)"/>
    <numFmt numFmtId="197" formatCode="_(&quot;$&quot;* #,##0.0_);_(&quot;$&quot;* \(#,##0.0\);_(&quot;$&quot;* &quot;-&quot;?_);_(@_)"/>
    <numFmt numFmtId="198" formatCode="0.0%"/>
    <numFmt numFmtId="199" formatCode="0.0000000000"/>
    <numFmt numFmtId="200" formatCode="0.00000000000"/>
    <numFmt numFmtId="201" formatCode="0.000000000"/>
    <numFmt numFmtId="202" formatCode="#,##0.0000"/>
    <numFmt numFmtId="203" formatCode="&quot;$&quot;#,##0.0000_);\(&quot;$&quot;#,##0.0000\)"/>
    <numFmt numFmtId="204" formatCode="_(* #,##0.0000_);_(* \(#,##0.0000\);_(* &quot;-&quot;??_);_(@_)"/>
    <numFmt numFmtId="205" formatCode="_(* #,##0.0000_);_(* \(#,##0.0000\);_(* &quot;-&quot;????_);_(@_)"/>
    <numFmt numFmtId="206" formatCode="_(* #,##0.0_);_(* \(#,##0.0\);_(* &quot;-&quot;?_);_(@_)"/>
    <numFmt numFmtId="207" formatCode="_(* #,##0.00000_);_(* \(#,##0.00000\);_(* &quot;-&quot;??_);_(@_)"/>
    <numFmt numFmtId="208" formatCode="_(* #,##0.000000_);_(* \(#,##0.000000\);_(* &quot;-&quot;??_);_(@_)"/>
    <numFmt numFmtId="209" formatCode="0.000%"/>
    <numFmt numFmtId="210" formatCode="#,##0.0"/>
    <numFmt numFmtId="211" formatCode="#,##0.000"/>
    <numFmt numFmtId="212" formatCode="_(* #,##0.000_);_(* \(#,##0.000\);_(* &quot;-&quot;???_);_(@_)"/>
    <numFmt numFmtId="213" formatCode="_(* #,##0.000000_);_(* \(#,##0.000000\);_(* &quot;-&quot;??????_);_(@_)"/>
    <numFmt numFmtId="214" formatCode="0.000000000000"/>
    <numFmt numFmtId="215" formatCode="0.0000000000000"/>
    <numFmt numFmtId="216" formatCode="0.00000000000000"/>
    <numFmt numFmtId="217" formatCode="0.000000000000000"/>
    <numFmt numFmtId="218" formatCode="0.0000000000000000"/>
    <numFmt numFmtId="219" formatCode="0.00000000000000000"/>
    <numFmt numFmtId="220" formatCode="_(* #,##0.00000_);_(* \(#,##0.00000\);_(* &quot;-&quot;?????_);_(@_)"/>
    <numFmt numFmtId="221" formatCode="_(&quot;$&quot;* #,##0.0000_)&quot;*&quot;;_(&quot;$&quot;* \(#,##0.0000\);_(&quot;$&quot;* &quot;-&quot;??_);_(@_)"/>
    <numFmt numFmtId="222" formatCode="_(&quot;$&quot;* #,##0.0000_)&quot;**&quot;;_(&quot;$&quot;* \(#,##0.0000\);_(&quot;$&quot;* &quot;-&quot;??_);_(@_)"/>
    <numFmt numFmtId="223" formatCode="_(* #,##0.0000000000_);_(* \(#,##0.0000000000\);_(* &quot;-&quot;??????????_);_(@_)"/>
    <numFmt numFmtId="224" formatCode="_(* #,##0.00000000000_);_(* \(#,##0.00000000000\);_(* &quot;-&quot;???????????_);_(@_)"/>
    <numFmt numFmtId="225" formatCode="[$-409]mmm\-yy;@"/>
    <numFmt numFmtId="226" formatCode="_(* #,##0.00000000_);_(* \(#,##0.00000000\);_(* &quot;-&quot;????????_);_(@_)"/>
  </numFmts>
  <fonts count="13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0" xfId="21" applyFont="1" applyFill="1" applyAlignment="1">
      <alignment horizontal="centerContinuous" vertical="top"/>
      <protection/>
    </xf>
    <xf numFmtId="0" fontId="2" fillId="0" borderId="0" xfId="0" applyFont="1" applyAlignment="1">
      <alignment/>
    </xf>
    <xf numFmtId="0" fontId="0" fillId="0" borderId="0" xfId="0" applyFill="1" applyBorder="1" applyAlignment="1">
      <alignment wrapText="1"/>
    </xf>
    <xf numFmtId="167" fontId="0" fillId="0" borderId="4" xfId="15" applyNumberFormat="1" applyBorder="1" applyAlignment="1">
      <alignment/>
    </xf>
    <xf numFmtId="167" fontId="0" fillId="0" borderId="5" xfId="15" applyNumberFormat="1" applyBorder="1" applyAlignment="1">
      <alignment/>
    </xf>
    <xf numFmtId="43" fontId="0" fillId="0" borderId="4" xfId="15" applyNumberFormat="1" applyBorder="1" applyAlignment="1">
      <alignment/>
    </xf>
    <xf numFmtId="44" fontId="0" fillId="0" borderId="4" xfId="17" applyBorder="1" applyAlignment="1">
      <alignment/>
    </xf>
    <xf numFmtId="44" fontId="0" fillId="0" borderId="6" xfId="17" applyBorder="1" applyAlignment="1">
      <alignment/>
    </xf>
    <xf numFmtId="44" fontId="0" fillId="0" borderId="7" xfId="17" applyBorder="1" applyAlignment="1">
      <alignment/>
    </xf>
    <xf numFmtId="44" fontId="0" fillId="0" borderId="8" xfId="17" applyBorder="1" applyAlignment="1">
      <alignment/>
    </xf>
    <xf numFmtId="43" fontId="0" fillId="0" borderId="6" xfId="15" applyBorder="1" applyAlignment="1">
      <alignment/>
    </xf>
    <xf numFmtId="43" fontId="0" fillId="0" borderId="7" xfId="15" applyBorder="1" applyAlignment="1">
      <alignment/>
    </xf>
    <xf numFmtId="43" fontId="0" fillId="0" borderId="8" xfId="15" applyBorder="1" applyAlignment="1">
      <alignment/>
    </xf>
    <xf numFmtId="167" fontId="0" fillId="0" borderId="6" xfId="15" applyNumberFormat="1" applyBorder="1" applyAlignment="1">
      <alignment/>
    </xf>
    <xf numFmtId="167" fontId="0" fillId="0" borderId="7" xfId="15" applyNumberFormat="1" applyBorder="1" applyAlignment="1">
      <alignment/>
    </xf>
    <xf numFmtId="167" fontId="0" fillId="0" borderId="8" xfId="15" applyNumberForma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21" applyFont="1" applyFill="1" applyAlignment="1">
      <alignment/>
      <protection/>
    </xf>
    <xf numFmtId="43" fontId="0" fillId="0" borderId="9" xfId="15" applyBorder="1" applyAlignment="1">
      <alignment/>
    </xf>
    <xf numFmtId="43" fontId="0" fillId="0" borderId="10" xfId="15" applyBorder="1" applyAlignment="1">
      <alignment/>
    </xf>
    <xf numFmtId="43" fontId="0" fillId="0" borderId="11" xfId="15" applyBorder="1" applyAlignment="1">
      <alignment/>
    </xf>
    <xf numFmtId="43" fontId="0" fillId="0" borderId="12" xfId="15" applyNumberFormat="1" applyBorder="1" applyAlignment="1">
      <alignment/>
    </xf>
    <xf numFmtId="167" fontId="0" fillId="0" borderId="13" xfId="15" applyNumberFormat="1" applyBorder="1" applyAlignment="1">
      <alignment/>
    </xf>
    <xf numFmtId="167" fontId="0" fillId="0" borderId="14" xfId="15" applyNumberFormat="1" applyBorder="1" applyAlignment="1">
      <alignment/>
    </xf>
    <xf numFmtId="167" fontId="0" fillId="0" borderId="15" xfId="15" applyNumberFormat="1" applyBorder="1" applyAlignment="1">
      <alignment/>
    </xf>
    <xf numFmtId="167" fontId="0" fillId="0" borderId="16" xfId="15" applyNumberFormat="1" applyBorder="1" applyAlignment="1">
      <alignment/>
    </xf>
    <xf numFmtId="0" fontId="8" fillId="2" borderId="17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textRotation="90" wrapText="1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/>
    </xf>
    <xf numFmtId="167" fontId="0" fillId="0" borderId="9" xfId="15" applyNumberFormat="1" applyBorder="1" applyAlignment="1">
      <alignment/>
    </xf>
    <xf numFmtId="167" fontId="0" fillId="0" borderId="10" xfId="15" applyNumberFormat="1" applyBorder="1" applyAlignment="1">
      <alignment/>
    </xf>
    <xf numFmtId="167" fontId="0" fillId="0" borderId="11" xfId="15" applyNumberFormat="1" applyBorder="1" applyAlignment="1">
      <alignment/>
    </xf>
    <xf numFmtId="167" fontId="0" fillId="0" borderId="12" xfId="15" applyNumberFormat="1" applyBorder="1" applyAlignment="1">
      <alignment/>
    </xf>
    <xf numFmtId="44" fontId="0" fillId="0" borderId="11" xfId="17" applyBorder="1" applyAlignment="1">
      <alignment/>
    </xf>
    <xf numFmtId="44" fontId="0" fillId="0" borderId="12" xfId="17" applyBorder="1" applyAlignment="1">
      <alignment/>
    </xf>
    <xf numFmtId="43" fontId="0" fillId="0" borderId="13" xfId="15" applyBorder="1" applyAlignment="1">
      <alignment/>
    </xf>
    <xf numFmtId="43" fontId="0" fillId="0" borderId="14" xfId="15" applyBorder="1" applyAlignment="1">
      <alignment/>
    </xf>
    <xf numFmtId="43" fontId="0" fillId="0" borderId="15" xfId="15" applyBorder="1" applyAlignment="1">
      <alignment/>
    </xf>
    <xf numFmtId="43" fontId="0" fillId="0" borderId="16" xfId="15" applyNumberFormat="1" applyBorder="1" applyAlignment="1">
      <alignment/>
    </xf>
    <xf numFmtId="0" fontId="7" fillId="2" borderId="17" xfId="0" applyFont="1" applyFill="1" applyBorder="1" applyAlignment="1">
      <alignment textRotation="90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13" xfId="17" applyBorder="1" applyAlignment="1">
      <alignment/>
    </xf>
    <xf numFmtId="44" fontId="0" fillId="0" borderId="14" xfId="17" applyBorder="1" applyAlignment="1">
      <alignment/>
    </xf>
    <xf numFmtId="44" fontId="0" fillId="0" borderId="15" xfId="17" applyBorder="1" applyAlignment="1">
      <alignment/>
    </xf>
    <xf numFmtId="44" fontId="0" fillId="0" borderId="16" xfId="17" applyBorder="1" applyAlignment="1">
      <alignment/>
    </xf>
    <xf numFmtId="0" fontId="9" fillId="2" borderId="17" xfId="0" applyFont="1" applyFill="1" applyBorder="1" applyAlignment="1">
      <alignment horizontal="center" textRotation="90"/>
    </xf>
    <xf numFmtId="0" fontId="9" fillId="2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textRotation="90" wrapText="1"/>
    </xf>
    <xf numFmtId="0" fontId="9" fillId="3" borderId="24" xfId="0" applyFont="1" applyFill="1" applyBorder="1" applyAlignment="1">
      <alignment horizontal="center" textRotation="90" wrapText="1"/>
    </xf>
    <xf numFmtId="0" fontId="9" fillId="3" borderId="25" xfId="0" applyFont="1" applyFill="1" applyBorder="1" applyAlignment="1">
      <alignment horizontal="center" textRotation="90" wrapText="1"/>
    </xf>
    <xf numFmtId="0" fontId="9" fillId="3" borderId="26" xfId="0" applyFont="1" applyFill="1" applyBorder="1" applyAlignment="1">
      <alignment horizontal="center" textRotation="90" wrapText="1"/>
    </xf>
    <xf numFmtId="0" fontId="9" fillId="3" borderId="27" xfId="0" applyFont="1" applyFill="1" applyBorder="1" applyAlignment="1">
      <alignment horizontal="center" textRotation="90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69" fontId="6" fillId="3" borderId="27" xfId="22" applyNumberFormat="1" applyFont="1" applyFill="1" applyBorder="1" applyAlignment="1" applyProtection="1">
      <alignment horizontal="centerContinuous" vertical="center"/>
      <protection/>
    </xf>
    <xf numFmtId="0" fontId="6" fillId="3" borderId="24" xfId="22" applyFont="1" applyFill="1" applyBorder="1" applyAlignment="1">
      <alignment horizontal="center" wrapText="1"/>
      <protection/>
    </xf>
    <xf numFmtId="0" fontId="6" fillId="3" borderId="25" xfId="22" applyFont="1" applyFill="1" applyBorder="1" applyAlignment="1">
      <alignment horizontal="center" wrapText="1"/>
      <protection/>
    </xf>
    <xf numFmtId="0" fontId="6" fillId="0" borderId="1" xfId="22" applyFont="1" applyFill="1" applyBorder="1" applyAlignment="1" applyProtection="1">
      <alignment horizontal="left" indent="1"/>
      <protection locked="0"/>
    </xf>
    <xf numFmtId="167" fontId="6" fillId="0" borderId="7" xfId="15" applyNumberFormat="1" applyFont="1" applyFill="1" applyBorder="1" applyAlignment="1" applyProtection="1">
      <alignment/>
      <protection/>
    </xf>
    <xf numFmtId="167" fontId="6" fillId="0" borderId="28" xfId="15" applyNumberFormat="1" applyFont="1" applyFill="1" applyBorder="1" applyAlignment="1" applyProtection="1">
      <alignment/>
      <protection/>
    </xf>
    <xf numFmtId="0" fontId="6" fillId="0" borderId="29" xfId="22" applyFont="1" applyFill="1" applyBorder="1" applyAlignment="1" applyProtection="1">
      <alignment horizontal="left" indent="1"/>
      <protection locked="0"/>
    </xf>
    <xf numFmtId="167" fontId="6" fillId="0" borderId="6" xfId="15" applyNumberFormat="1" applyFont="1" applyFill="1" applyBorder="1" applyAlignment="1" applyProtection="1">
      <alignment/>
      <protection/>
    </xf>
    <xf numFmtId="0" fontId="6" fillId="0" borderId="30" xfId="22" applyFont="1" applyFill="1" applyBorder="1" applyAlignment="1" applyProtection="1">
      <alignment horizontal="left" indent="1"/>
      <protection locked="0"/>
    </xf>
    <xf numFmtId="0" fontId="6" fillId="0" borderId="0" xfId="22" applyFont="1" applyFill="1" applyBorder="1" applyAlignment="1" applyProtection="1">
      <alignment horizontal="left" indent="1"/>
      <protection locked="0"/>
    </xf>
    <xf numFmtId="167" fontId="6" fillId="0" borderId="0" xfId="15" applyNumberFormat="1" applyFont="1" applyFill="1" applyBorder="1" applyAlignment="1" applyProtection="1">
      <alignment/>
      <protection/>
    </xf>
    <xf numFmtId="0" fontId="10" fillId="0" borderId="0" xfId="21" applyFont="1" applyFill="1" applyAlignment="1">
      <alignment/>
      <protection/>
    </xf>
    <xf numFmtId="0" fontId="11" fillId="0" borderId="0" xfId="21" applyFont="1" applyFill="1">
      <alignment/>
      <protection/>
    </xf>
    <xf numFmtId="0" fontId="6" fillId="0" borderId="0" xfId="21" applyFont="1" applyFill="1" applyAlignment="1">
      <alignment/>
      <protection/>
    </xf>
    <xf numFmtId="0" fontId="6" fillId="0" borderId="0" xfId="21" applyFont="1" applyFill="1">
      <alignment/>
      <protection/>
    </xf>
    <xf numFmtId="0" fontId="6" fillId="3" borderId="31" xfId="21" applyFont="1" applyFill="1" applyBorder="1" applyAlignment="1">
      <alignment/>
      <protection/>
    </xf>
    <xf numFmtId="44" fontId="6" fillId="0" borderId="32" xfId="17" applyFont="1" applyFill="1" applyBorder="1" applyAlignment="1">
      <alignment/>
    </xf>
    <xf numFmtId="0" fontId="6" fillId="3" borderId="1" xfId="21" applyFont="1" applyFill="1" applyBorder="1" applyAlignment="1">
      <alignment/>
      <protection/>
    </xf>
    <xf numFmtId="44" fontId="6" fillId="0" borderId="28" xfId="17" applyFont="1" applyFill="1" applyBorder="1" applyAlignment="1">
      <alignment/>
    </xf>
    <xf numFmtId="0" fontId="6" fillId="3" borderId="2" xfId="21" applyFont="1" applyFill="1" applyBorder="1" applyAlignment="1">
      <alignment/>
      <protection/>
    </xf>
    <xf numFmtId="44" fontId="6" fillId="0" borderId="33" xfId="17" applyFont="1" applyFill="1" applyBorder="1" applyAlignment="1">
      <alignment/>
    </xf>
    <xf numFmtId="169" fontId="6" fillId="3" borderId="31" xfId="22" applyNumberFormat="1" applyFont="1" applyFill="1" applyBorder="1" applyAlignment="1" applyProtection="1">
      <alignment horizontal="left" wrapText="1"/>
      <protection/>
    </xf>
    <xf numFmtId="167" fontId="6" fillId="0" borderId="34" xfId="15" applyNumberFormat="1" applyFont="1" applyFill="1" applyBorder="1" applyAlignment="1">
      <alignment/>
    </xf>
    <xf numFmtId="169" fontId="6" fillId="3" borderId="3" xfId="22" applyNumberFormat="1" applyFont="1" applyFill="1" applyBorder="1" applyAlignment="1" applyProtection="1">
      <alignment horizontal="left" wrapText="1"/>
      <protection/>
    </xf>
    <xf numFmtId="167" fontId="6" fillId="0" borderId="35" xfId="15" applyNumberFormat="1" applyFont="1" applyFill="1" applyBorder="1" applyAlignment="1">
      <alignment/>
    </xf>
    <xf numFmtId="0" fontId="6" fillId="3" borderId="1" xfId="22" applyFont="1" applyFill="1" applyBorder="1" applyAlignment="1">
      <alignment horizontal="left" wrapText="1"/>
      <protection/>
    </xf>
    <xf numFmtId="167" fontId="6" fillId="0" borderId="36" xfId="15" applyNumberFormat="1" applyFont="1" applyFill="1" applyBorder="1" applyAlignment="1">
      <alignment/>
    </xf>
    <xf numFmtId="0" fontId="6" fillId="3" borderId="2" xfId="22" applyFont="1" applyFill="1" applyBorder="1" applyAlignment="1">
      <alignment horizontal="left" wrapText="1"/>
      <protection/>
    </xf>
    <xf numFmtId="167" fontId="6" fillId="0" borderId="37" xfId="15" applyNumberFormat="1" applyFont="1" applyFill="1" applyBorder="1" applyAlignment="1">
      <alignment/>
    </xf>
    <xf numFmtId="0" fontId="6" fillId="0" borderId="0" xfId="22" applyFont="1" applyFill="1" applyBorder="1" applyAlignment="1">
      <alignment horizontal="left" wrapText="1"/>
      <protection/>
    </xf>
    <xf numFmtId="167" fontId="6" fillId="0" borderId="0" xfId="15" applyNumberFormat="1" applyFont="1" applyFill="1" applyBorder="1" applyAlignment="1">
      <alignment/>
    </xf>
    <xf numFmtId="169" fontId="6" fillId="3" borderId="38" xfId="22" applyNumberFormat="1" applyFont="1" applyFill="1" applyBorder="1" applyAlignment="1" applyProtection="1">
      <alignment horizontal="center" wrapText="1"/>
      <protection/>
    </xf>
    <xf numFmtId="0" fontId="6" fillId="3" borderId="3" xfId="21" applyFont="1" applyFill="1" applyBorder="1" applyAlignment="1">
      <alignment horizontal="center"/>
      <protection/>
    </xf>
    <xf numFmtId="0" fontId="6" fillId="3" borderId="14" xfId="21" applyFont="1" applyFill="1" applyBorder="1" applyAlignment="1">
      <alignment horizontal="center"/>
      <protection/>
    </xf>
    <xf numFmtId="0" fontId="6" fillId="3" borderId="7" xfId="21" applyFont="1" applyFill="1" applyBorder="1" applyAlignment="1">
      <alignment horizontal="center"/>
      <protection/>
    </xf>
    <xf numFmtId="0" fontId="6" fillId="3" borderId="28" xfId="2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3" xfId="22" applyFont="1" applyFill="1" applyBorder="1" applyAlignment="1">
      <alignment horizontal="left" wrapText="1"/>
      <protection/>
    </xf>
    <xf numFmtId="167" fontId="6" fillId="0" borderId="7" xfId="15" applyNumberFormat="1" applyFont="1" applyFill="1" applyBorder="1" applyAlignment="1">
      <alignment/>
    </xf>
    <xf numFmtId="167" fontId="12" fillId="0" borderId="7" xfId="15" applyNumberFormat="1" applyFont="1" applyFill="1" applyBorder="1" applyAlignment="1">
      <alignment/>
    </xf>
    <xf numFmtId="0" fontId="6" fillId="0" borderId="1" xfId="22" applyFont="1" applyFill="1" applyBorder="1" applyAlignment="1">
      <alignment horizontal="left" wrapText="1"/>
      <protection/>
    </xf>
    <xf numFmtId="0" fontId="6" fillId="0" borderId="2" xfId="22" applyFont="1" applyFill="1" applyBorder="1" applyAlignment="1">
      <alignment horizontal="left" wrapText="1"/>
      <protection/>
    </xf>
    <xf numFmtId="167" fontId="6" fillId="0" borderId="8" xfId="15" applyNumberFormat="1" applyFont="1" applyFill="1" applyBorder="1" applyAlignment="1">
      <alignment/>
    </xf>
    <xf numFmtId="167" fontId="12" fillId="0" borderId="8" xfId="15" applyNumberFormat="1" applyFont="1" applyFill="1" applyBorder="1" applyAlignment="1">
      <alignment/>
    </xf>
    <xf numFmtId="9" fontId="12" fillId="0" borderId="7" xfId="23" applyFont="1" applyFill="1" applyBorder="1" applyAlignment="1">
      <alignment/>
    </xf>
    <xf numFmtId="9" fontId="12" fillId="0" borderId="28" xfId="23" applyFont="1" applyFill="1" applyBorder="1" applyAlignment="1">
      <alignment/>
    </xf>
    <xf numFmtId="9" fontId="12" fillId="0" borderId="8" xfId="23" applyFont="1" applyFill="1" applyBorder="1" applyAlignment="1">
      <alignment/>
    </xf>
    <xf numFmtId="9" fontId="12" fillId="0" borderId="33" xfId="23" applyFont="1" applyFill="1" applyBorder="1" applyAlignment="1">
      <alignment/>
    </xf>
    <xf numFmtId="167" fontId="6" fillId="0" borderId="0" xfId="21" applyNumberFormat="1" applyFont="1" applyFill="1">
      <alignment/>
      <protection/>
    </xf>
    <xf numFmtId="167" fontId="0" fillId="0" borderId="39" xfId="15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14" xfId="17" applyFill="1" applyBorder="1" applyAlignment="1">
      <alignment/>
    </xf>
    <xf numFmtId="44" fontId="0" fillId="0" borderId="7" xfId="17" applyFill="1" applyBorder="1" applyAlignment="1">
      <alignment/>
    </xf>
    <xf numFmtId="43" fontId="0" fillId="0" borderId="14" xfId="15" applyFill="1" applyBorder="1" applyAlignment="1">
      <alignment/>
    </xf>
    <xf numFmtId="43" fontId="0" fillId="0" borderId="7" xfId="15" applyFill="1" applyBorder="1" applyAlignment="1">
      <alignment/>
    </xf>
    <xf numFmtId="43" fontId="0" fillId="0" borderId="10" xfId="15" applyFill="1" applyBorder="1" applyAlignment="1">
      <alignment/>
    </xf>
    <xf numFmtId="167" fontId="0" fillId="0" borderId="14" xfId="15" applyNumberFormat="1" applyFill="1" applyBorder="1" applyAlignment="1">
      <alignment/>
    </xf>
    <xf numFmtId="167" fontId="0" fillId="0" borderId="7" xfId="15" applyNumberFormat="1" applyFill="1" applyBorder="1" applyAlignment="1">
      <alignment/>
    </xf>
    <xf numFmtId="167" fontId="0" fillId="0" borderId="10" xfId="15" applyNumberFormat="1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4" fontId="6" fillId="0" borderId="0" xfId="21" applyNumberFormat="1" applyFont="1" applyFill="1">
      <alignment/>
      <protection/>
    </xf>
    <xf numFmtId="167" fontId="0" fillId="0" borderId="2" xfId="15" applyNumberFormat="1" applyBorder="1" applyAlignment="1">
      <alignment/>
    </xf>
    <xf numFmtId="167" fontId="6" fillId="0" borderId="40" xfId="15" applyNumberFormat="1" applyFont="1" applyFill="1" applyBorder="1" applyAlignment="1" applyProtection="1">
      <alignment/>
      <protection/>
    </xf>
    <xf numFmtId="0" fontId="8" fillId="0" borderId="31" xfId="22" applyFont="1" applyFill="1" applyBorder="1" applyAlignment="1" applyProtection="1">
      <alignment horizontal="left"/>
      <protection locked="0"/>
    </xf>
    <xf numFmtId="167" fontId="6" fillId="0" borderId="41" xfId="15" applyNumberFormat="1" applyFont="1" applyFill="1" applyBorder="1" applyAlignment="1" applyProtection="1">
      <alignment horizontal="left"/>
      <protection/>
    </xf>
    <xf numFmtId="167" fontId="6" fillId="0" borderId="32" xfId="15" applyNumberFormat="1" applyFont="1" applyFill="1" applyBorder="1" applyAlignment="1" applyProtection="1">
      <alignment horizontal="left"/>
      <protection/>
    </xf>
    <xf numFmtId="0" fontId="8" fillId="0" borderId="1" xfId="22" applyFont="1" applyFill="1" applyBorder="1" applyAlignment="1" applyProtection="1">
      <alignment horizontal="left"/>
      <protection locked="0"/>
    </xf>
    <xf numFmtId="167" fontId="6" fillId="0" borderId="7" xfId="15" applyNumberFormat="1" applyFont="1" applyFill="1" applyBorder="1" applyAlignment="1" applyProtection="1">
      <alignment horizontal="left"/>
      <protection/>
    </xf>
    <xf numFmtId="167" fontId="6" fillId="0" borderId="28" xfId="15" applyNumberFormat="1" applyFont="1" applyFill="1" applyBorder="1" applyAlignment="1" applyProtection="1">
      <alignment horizontal="left"/>
      <protection/>
    </xf>
    <xf numFmtId="0" fontId="8" fillId="3" borderId="42" xfId="22" applyFont="1" applyFill="1" applyBorder="1" applyAlignment="1" applyProtection="1">
      <alignment horizontal="left" indent="1"/>
      <protection locked="0"/>
    </xf>
    <xf numFmtId="167" fontId="6" fillId="3" borderId="8" xfId="15" applyNumberFormat="1" applyFont="1" applyFill="1" applyBorder="1" applyAlignment="1" applyProtection="1">
      <alignment/>
      <protection/>
    </xf>
    <xf numFmtId="167" fontId="6" fillId="3" borderId="33" xfId="15" applyNumberFormat="1" applyFont="1" applyFill="1" applyBorder="1" applyAlignment="1" applyProtection="1">
      <alignment/>
      <protection/>
    </xf>
    <xf numFmtId="0" fontId="8" fillId="3" borderId="42" xfId="22" applyFont="1" applyFill="1" applyBorder="1" applyAlignment="1" applyProtection="1">
      <alignment/>
      <protection locked="0"/>
    </xf>
    <xf numFmtId="0" fontId="8" fillId="0" borderId="30" xfId="22" applyFont="1" applyFill="1" applyBorder="1" applyAlignment="1" applyProtection="1">
      <alignment/>
      <protection locked="0"/>
    </xf>
    <xf numFmtId="167" fontId="0" fillId="0" borderId="6" xfId="15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2" borderId="45" xfId="0" applyFill="1" applyBorder="1" applyAlignment="1">
      <alignment/>
    </xf>
    <xf numFmtId="44" fontId="0" fillId="0" borderId="46" xfId="17" applyBorder="1" applyAlignment="1">
      <alignment/>
    </xf>
    <xf numFmtId="44" fontId="0" fillId="0" borderId="40" xfId="17" applyBorder="1" applyAlignment="1">
      <alignment/>
    </xf>
    <xf numFmtId="43" fontId="0" fillId="0" borderId="46" xfId="15" applyBorder="1" applyAlignment="1">
      <alignment/>
    </xf>
    <xf numFmtId="43" fontId="0" fillId="0" borderId="40" xfId="15" applyBorder="1" applyAlignment="1">
      <alignment/>
    </xf>
    <xf numFmtId="43" fontId="0" fillId="0" borderId="44" xfId="15" applyBorder="1" applyAlignment="1">
      <alignment/>
    </xf>
    <xf numFmtId="167" fontId="0" fillId="0" borderId="46" xfId="15" applyNumberFormat="1" applyBorder="1" applyAlignment="1">
      <alignment/>
    </xf>
    <xf numFmtId="167" fontId="0" fillId="0" borderId="40" xfId="15" applyNumberFormat="1" applyBorder="1" applyAlignment="1">
      <alignment/>
    </xf>
    <xf numFmtId="167" fontId="0" fillId="0" borderId="44" xfId="15" applyNumberFormat="1" applyBorder="1" applyAlignment="1">
      <alignment/>
    </xf>
    <xf numFmtId="167" fontId="0" fillId="0" borderId="39" xfId="15" applyNumberFormat="1" applyBorder="1" applyAlignment="1">
      <alignment/>
    </xf>
    <xf numFmtId="0" fontId="6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0" fontId="0" fillId="0" borderId="0" xfId="21" applyFont="1" applyFill="1" applyAlignment="1">
      <alignment/>
      <protection/>
    </xf>
    <xf numFmtId="44" fontId="0" fillId="0" borderId="47" xfId="17" applyBorder="1" applyAlignment="1">
      <alignment/>
    </xf>
    <xf numFmtId="167" fontId="0" fillId="0" borderId="47" xfId="15" applyNumberFormat="1" applyBorder="1" applyAlignment="1">
      <alignment/>
    </xf>
    <xf numFmtId="167" fontId="0" fillId="0" borderId="39" xfId="15" applyNumberFormat="1" applyBorder="1" applyAlignment="1">
      <alignment/>
    </xf>
    <xf numFmtId="44" fontId="0" fillId="0" borderId="6" xfId="17" applyFill="1" applyBorder="1" applyAlignment="1">
      <alignment/>
    </xf>
    <xf numFmtId="167" fontId="0" fillId="0" borderId="7" xfId="15" applyNumberFormat="1" applyFont="1" applyFill="1" applyBorder="1" applyAlignment="1">
      <alignment horizontal="center"/>
    </xf>
    <xf numFmtId="167" fontId="0" fillId="0" borderId="13" xfId="15" applyNumberFormat="1" applyFont="1" applyBorder="1" applyAlignment="1">
      <alignment/>
    </xf>
    <xf numFmtId="44" fontId="2" fillId="0" borderId="6" xfId="17" applyFont="1" applyBorder="1" applyAlignment="1">
      <alignment/>
    </xf>
    <xf numFmtId="0" fontId="8" fillId="3" borderId="48" xfId="0" applyFont="1" applyFill="1" applyBorder="1" applyAlignment="1">
      <alignment horizontal="center" wrapText="1"/>
    </xf>
    <xf numFmtId="0" fontId="8" fillId="3" borderId="49" xfId="0" applyFont="1" applyFill="1" applyBorder="1" applyAlignment="1">
      <alignment horizontal="center" wrapText="1"/>
    </xf>
    <xf numFmtId="0" fontId="2" fillId="0" borderId="50" xfId="0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9" fillId="3" borderId="51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38" xfId="0" applyFont="1" applyFill="1" applyBorder="1" applyAlignment="1">
      <alignment horizontal="left"/>
    </xf>
    <xf numFmtId="0" fontId="9" fillId="3" borderId="52" xfId="0" applyFont="1" applyFill="1" applyBorder="1" applyAlignment="1">
      <alignment horizontal="left"/>
    </xf>
    <xf numFmtId="0" fontId="6" fillId="3" borderId="53" xfId="22" applyFont="1" applyFill="1" applyBorder="1" applyAlignment="1" applyProtection="1">
      <alignment horizontal="center" wrapText="1"/>
      <protection/>
    </xf>
    <xf numFmtId="0" fontId="6" fillId="3" borderId="54" xfId="22" applyFont="1" applyFill="1" applyBorder="1" applyAlignment="1" applyProtection="1">
      <alignment horizontal="center" wrapText="1"/>
      <protection/>
    </xf>
    <xf numFmtId="0" fontId="6" fillId="3" borderId="55" xfId="22" applyFont="1" applyFill="1" applyBorder="1" applyAlignment="1" applyProtection="1">
      <alignment horizontal="center" wrapText="1"/>
      <protection/>
    </xf>
    <xf numFmtId="0" fontId="6" fillId="3" borderId="34" xfId="22" applyFont="1" applyFill="1" applyBorder="1" applyAlignment="1" applyProtection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2008 Monthly Report" xfId="21"/>
    <cellStyle name="Normal_DRAFT_June1Filing_v05_zap04170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ddam%20Hussain\Local%20Settings\Temp\Temporary%20Directory%201%20for%20March17.zip\CEE%20Tool%20Com%2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tabSelected="1" workbookViewId="0" topLeftCell="A1">
      <pane xSplit="2" ySplit="6" topLeftCell="F4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42" sqref="F42"/>
    </sheetView>
  </sheetViews>
  <sheetFormatPr defaultColWidth="9.140625" defaultRowHeight="12.75"/>
  <cols>
    <col min="1" max="1" width="15.00390625" style="0" customWidth="1"/>
    <col min="2" max="2" width="52.28125" style="0" bestFit="1" customWidth="1"/>
    <col min="3" max="3" width="13.00390625" style="0" customWidth="1"/>
    <col min="4" max="4" width="16.00390625" style="0" bestFit="1" customWidth="1"/>
    <col min="5" max="5" width="16.00390625" style="0" customWidth="1"/>
    <col min="6" max="6" width="17.421875" style="0" customWidth="1"/>
    <col min="7" max="7" width="18.00390625" style="0" customWidth="1"/>
    <col min="8" max="8" width="14.00390625" style="0" customWidth="1"/>
    <col min="9" max="9" width="3.28125" style="0" customWidth="1"/>
    <col min="10" max="13" width="12.7109375" style="0" customWidth="1"/>
    <col min="14" max="14" width="3.28125" style="0" customWidth="1"/>
    <col min="15" max="18" width="12.7109375" style="0" customWidth="1"/>
    <col min="19" max="19" width="3.28125" style="0" customWidth="1"/>
    <col min="20" max="23" width="12.7109375" style="0" customWidth="1"/>
    <col min="24" max="24" width="15.00390625" style="125" customWidth="1"/>
    <col min="25" max="25" width="9.140625" style="125" customWidth="1"/>
    <col min="26" max="26" width="9.8515625" style="125" bestFit="1" customWidth="1"/>
    <col min="27" max="27" width="11.28125" style="125" bestFit="1" customWidth="1"/>
    <col min="28" max="16384" width="9.140625" style="125" customWidth="1"/>
  </cols>
  <sheetData>
    <row r="1" spans="1:8" ht="20.25">
      <c r="A1" s="62" t="s">
        <v>139</v>
      </c>
      <c r="B1" s="6"/>
      <c r="C1" s="6"/>
      <c r="D1" s="6"/>
      <c r="E1" s="6"/>
      <c r="F1" s="6"/>
      <c r="G1" s="6"/>
      <c r="H1" s="6"/>
    </row>
    <row r="2" spans="1:8" ht="20.25">
      <c r="A2" s="62" t="s">
        <v>51</v>
      </c>
      <c r="B2" s="6"/>
      <c r="C2" s="6"/>
      <c r="D2" s="6"/>
      <c r="E2" s="6"/>
      <c r="F2" s="6"/>
      <c r="G2" s="6"/>
      <c r="H2" s="6"/>
    </row>
    <row r="3" spans="1:23" s="154" customFormat="1" ht="15.75">
      <c r="A3" s="21" t="s">
        <v>161</v>
      </c>
      <c r="B3" s="21"/>
      <c r="C3" s="21"/>
      <c r="D3" s="21"/>
      <c r="E3" s="21"/>
      <c r="F3" s="21"/>
      <c r="G3" s="21"/>
      <c r="H3" s="21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3" s="154" customFormat="1" ht="16.5" thickBot="1">
      <c r="A4" s="21" t="s">
        <v>50</v>
      </c>
      <c r="B4" s="21"/>
      <c r="C4" s="21"/>
      <c r="D4" s="21"/>
      <c r="E4" s="21"/>
      <c r="F4" s="21"/>
      <c r="G4" s="21"/>
      <c r="H4" s="21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3" s="7" customFormat="1" ht="34.5" customHeight="1" thickBot="1">
      <c r="A5" s="170" t="s">
        <v>0</v>
      </c>
      <c r="B5" s="168" t="s">
        <v>1</v>
      </c>
      <c r="C5" s="56" t="s">
        <v>63</v>
      </c>
      <c r="D5" s="164" t="s">
        <v>31</v>
      </c>
      <c r="E5" s="164"/>
      <c r="F5" s="164"/>
      <c r="G5" s="164"/>
      <c r="H5" s="164"/>
      <c r="I5" s="31"/>
      <c r="J5" s="164" t="s">
        <v>25</v>
      </c>
      <c r="K5" s="164"/>
      <c r="L5" s="164"/>
      <c r="M5" s="164"/>
      <c r="N5" s="31"/>
      <c r="O5" s="164" t="s">
        <v>26</v>
      </c>
      <c r="P5" s="164"/>
      <c r="Q5" s="164"/>
      <c r="R5" s="164"/>
      <c r="S5" s="31"/>
      <c r="T5" s="164" t="s">
        <v>30</v>
      </c>
      <c r="U5" s="164"/>
      <c r="V5" s="164"/>
      <c r="W5" s="165"/>
    </row>
    <row r="6" spans="1:23" ht="111" thickBot="1">
      <c r="A6" s="171"/>
      <c r="B6" s="169"/>
      <c r="C6" s="55"/>
      <c r="D6" s="57" t="s">
        <v>24</v>
      </c>
      <c r="E6" s="58" t="s">
        <v>23</v>
      </c>
      <c r="F6" s="58" t="s">
        <v>28</v>
      </c>
      <c r="G6" s="59" t="s">
        <v>22</v>
      </c>
      <c r="H6" s="60" t="s">
        <v>37</v>
      </c>
      <c r="I6" s="47"/>
      <c r="J6" s="57" t="s">
        <v>27</v>
      </c>
      <c r="K6" s="58" t="s">
        <v>33</v>
      </c>
      <c r="L6" s="58" t="s">
        <v>29</v>
      </c>
      <c r="M6" s="60" t="s">
        <v>37</v>
      </c>
      <c r="N6" s="32"/>
      <c r="O6" s="57" t="s">
        <v>27</v>
      </c>
      <c r="P6" s="58" t="s">
        <v>33</v>
      </c>
      <c r="Q6" s="58" t="s">
        <v>29</v>
      </c>
      <c r="R6" s="60" t="s">
        <v>37</v>
      </c>
      <c r="S6" s="32"/>
      <c r="T6" s="61" t="s">
        <v>27</v>
      </c>
      <c r="U6" s="58" t="s">
        <v>33</v>
      </c>
      <c r="V6" s="58" t="s">
        <v>29</v>
      </c>
      <c r="W6" s="59" t="s">
        <v>37</v>
      </c>
    </row>
    <row r="7" spans="1:23" ht="12.75">
      <c r="A7" s="4" t="s">
        <v>67</v>
      </c>
      <c r="B7" s="48" t="s">
        <v>104</v>
      </c>
      <c r="C7" s="33"/>
      <c r="D7" s="51">
        <v>3270000</v>
      </c>
      <c r="E7" s="12">
        <v>3505276.7578125</v>
      </c>
      <c r="F7" s="12">
        <v>2285016.0746939965</v>
      </c>
      <c r="G7" s="12">
        <v>130295.11</v>
      </c>
      <c r="H7" s="12">
        <v>0</v>
      </c>
      <c r="I7" s="33"/>
      <c r="J7" s="43"/>
      <c r="K7" s="15"/>
      <c r="L7" s="15"/>
      <c r="M7" s="23"/>
      <c r="N7" s="33"/>
      <c r="O7" s="27"/>
      <c r="P7" s="18"/>
      <c r="Q7" s="18"/>
      <c r="R7" s="37"/>
      <c r="S7" s="33"/>
      <c r="T7" s="27">
        <v>0</v>
      </c>
      <c r="U7" s="141">
        <v>0</v>
      </c>
      <c r="V7" s="141">
        <v>0</v>
      </c>
      <c r="W7" s="27">
        <v>0</v>
      </c>
    </row>
    <row r="8" spans="1:23" ht="12.75">
      <c r="A8" s="2" t="s">
        <v>68</v>
      </c>
      <c r="B8" s="49" t="s">
        <v>158</v>
      </c>
      <c r="C8" s="34"/>
      <c r="D8" s="52">
        <v>455181</v>
      </c>
      <c r="E8" s="13">
        <v>456851.171875</v>
      </c>
      <c r="F8" s="12">
        <v>244300.66852034003</v>
      </c>
      <c r="G8" s="12">
        <v>3181.21</v>
      </c>
      <c r="H8" s="12">
        <v>0</v>
      </c>
      <c r="I8" s="34"/>
      <c r="J8" s="44"/>
      <c r="K8" s="16"/>
      <c r="L8" s="16"/>
      <c r="M8" s="24"/>
      <c r="N8" s="34"/>
      <c r="O8" s="28"/>
      <c r="P8" s="19"/>
      <c r="Q8" s="19"/>
      <c r="R8" s="38"/>
      <c r="S8" s="34"/>
      <c r="T8" s="27">
        <v>0</v>
      </c>
      <c r="U8" s="141">
        <v>0</v>
      </c>
      <c r="V8" s="141">
        <v>0</v>
      </c>
      <c r="W8" s="27">
        <v>0</v>
      </c>
    </row>
    <row r="9" spans="1:23" ht="12.75">
      <c r="A9" s="2" t="s">
        <v>69</v>
      </c>
      <c r="B9" s="49" t="s">
        <v>105</v>
      </c>
      <c r="C9" s="34"/>
      <c r="D9" s="52">
        <v>1290000</v>
      </c>
      <c r="E9" s="13">
        <v>876149.7578125</v>
      </c>
      <c r="F9" s="12">
        <v>365358.44727651676</v>
      </c>
      <c r="G9" s="12">
        <v>3681.54</v>
      </c>
      <c r="H9" s="12">
        <v>0</v>
      </c>
      <c r="I9" s="34"/>
      <c r="J9" s="44"/>
      <c r="K9" s="16"/>
      <c r="L9" s="16"/>
      <c r="M9" s="24"/>
      <c r="N9" s="34"/>
      <c r="O9" s="28"/>
      <c r="P9" s="19"/>
      <c r="Q9" s="19"/>
      <c r="R9" s="38"/>
      <c r="S9" s="34"/>
      <c r="T9" s="27">
        <v>159744</v>
      </c>
      <c r="U9" s="141">
        <v>22235.2</v>
      </c>
      <c r="V9" s="141">
        <v>0</v>
      </c>
      <c r="W9" s="27">
        <v>0</v>
      </c>
    </row>
    <row r="10" spans="1:23" ht="12.75">
      <c r="A10" s="2" t="s">
        <v>70</v>
      </c>
      <c r="B10" s="49" t="s">
        <v>106</v>
      </c>
      <c r="C10" s="34"/>
      <c r="D10" s="52">
        <v>1123133</v>
      </c>
      <c r="E10" s="13">
        <v>1358409.7578125</v>
      </c>
      <c r="F10" s="12">
        <v>776838.9288421641</v>
      </c>
      <c r="G10" s="12">
        <v>-54433.8</v>
      </c>
      <c r="H10" s="12">
        <v>0</v>
      </c>
      <c r="I10" s="34"/>
      <c r="J10" s="44"/>
      <c r="K10" s="16"/>
      <c r="L10" s="16"/>
      <c r="M10" s="24"/>
      <c r="N10" s="34"/>
      <c r="O10" s="28"/>
      <c r="P10" s="19"/>
      <c r="Q10" s="19"/>
      <c r="R10" s="38"/>
      <c r="S10" s="34"/>
      <c r="T10" s="27">
        <v>33935.12</v>
      </c>
      <c r="U10" s="141">
        <v>0</v>
      </c>
      <c r="V10" s="141">
        <v>0</v>
      </c>
      <c r="W10" s="27">
        <v>0</v>
      </c>
    </row>
    <row r="11" spans="1:23" ht="12.75">
      <c r="A11" s="2" t="s">
        <v>71</v>
      </c>
      <c r="B11" s="49" t="s">
        <v>107</v>
      </c>
      <c r="C11" s="34"/>
      <c r="D11" s="52">
        <v>900000</v>
      </c>
      <c r="E11" s="13">
        <v>736851.171875</v>
      </c>
      <c r="F11" s="12">
        <v>673128.0785719306</v>
      </c>
      <c r="G11" s="12">
        <v>80334.32</v>
      </c>
      <c r="H11" s="12">
        <v>0</v>
      </c>
      <c r="I11" s="34"/>
      <c r="J11" s="44"/>
      <c r="K11" s="16"/>
      <c r="L11" s="16"/>
      <c r="M11" s="24"/>
      <c r="N11" s="34"/>
      <c r="O11" s="28"/>
      <c r="P11" s="19"/>
      <c r="Q11" s="19"/>
      <c r="R11" s="38"/>
      <c r="S11" s="34"/>
      <c r="T11" s="27">
        <v>0</v>
      </c>
      <c r="U11" s="141">
        <v>0</v>
      </c>
      <c r="V11" s="141">
        <v>0</v>
      </c>
      <c r="W11" s="27">
        <v>0</v>
      </c>
    </row>
    <row r="12" spans="1:23" ht="12.75">
      <c r="A12" s="2" t="s">
        <v>72</v>
      </c>
      <c r="B12" s="49" t="s">
        <v>108</v>
      </c>
      <c r="C12" s="34"/>
      <c r="D12" s="52">
        <v>944582</v>
      </c>
      <c r="E12" s="13">
        <v>1101433.171875</v>
      </c>
      <c r="F12" s="12">
        <v>436048.95417607727</v>
      </c>
      <c r="G12" s="12">
        <v>14363.97</v>
      </c>
      <c r="H12" s="12">
        <v>0</v>
      </c>
      <c r="I12" s="34"/>
      <c r="J12" s="44"/>
      <c r="K12" s="16"/>
      <c r="L12" s="16"/>
      <c r="M12" s="24"/>
      <c r="N12" s="34"/>
      <c r="O12" s="28"/>
      <c r="P12" s="19"/>
      <c r="Q12" s="19"/>
      <c r="R12" s="38"/>
      <c r="S12" s="34"/>
      <c r="T12" s="27">
        <v>761460</v>
      </c>
      <c r="U12" s="141">
        <v>13142.1328</v>
      </c>
      <c r="V12" s="141">
        <v>0</v>
      </c>
      <c r="W12" s="27">
        <v>0</v>
      </c>
    </row>
    <row r="13" spans="1:23" ht="12.75">
      <c r="A13" s="2" t="s">
        <v>73</v>
      </c>
      <c r="B13" s="49" t="s">
        <v>109</v>
      </c>
      <c r="C13" s="34"/>
      <c r="D13" s="52">
        <v>7707056</v>
      </c>
      <c r="E13" s="13">
        <v>5835447.7578125</v>
      </c>
      <c r="F13" s="12">
        <v>2385426.7177484566</v>
      </c>
      <c r="G13" s="12">
        <v>211881.83</v>
      </c>
      <c r="H13" s="12">
        <v>0</v>
      </c>
      <c r="I13" s="34"/>
      <c r="J13" s="44"/>
      <c r="K13" s="16"/>
      <c r="L13" s="16"/>
      <c r="M13" s="24"/>
      <c r="N13" s="34"/>
      <c r="O13" s="28"/>
      <c r="P13" s="19"/>
      <c r="Q13" s="19"/>
      <c r="R13" s="38"/>
      <c r="S13" s="34"/>
      <c r="T13" s="27">
        <v>3439656.8</v>
      </c>
      <c r="U13" s="141">
        <v>0</v>
      </c>
      <c r="V13" s="141">
        <v>0</v>
      </c>
      <c r="W13" s="27">
        <v>0</v>
      </c>
    </row>
    <row r="14" spans="1:23" ht="12.75">
      <c r="A14" s="2" t="s">
        <v>74</v>
      </c>
      <c r="B14" s="49" t="s">
        <v>110</v>
      </c>
      <c r="C14" s="34"/>
      <c r="D14" s="52">
        <v>985500</v>
      </c>
      <c r="E14" s="13">
        <v>1220776.7578125</v>
      </c>
      <c r="F14" s="12">
        <v>50440.33227492377</v>
      </c>
      <c r="G14" s="12">
        <v>2479.43</v>
      </c>
      <c r="H14" s="12">
        <v>0</v>
      </c>
      <c r="I14" s="34"/>
      <c r="J14" s="44"/>
      <c r="K14" s="16"/>
      <c r="L14" s="16"/>
      <c r="M14" s="24"/>
      <c r="N14" s="34"/>
      <c r="O14" s="28"/>
      <c r="P14" s="19"/>
      <c r="Q14" s="19"/>
      <c r="R14" s="38"/>
      <c r="S14" s="34"/>
      <c r="T14" s="27">
        <v>557136</v>
      </c>
      <c r="U14" s="141">
        <v>0</v>
      </c>
      <c r="V14" s="141">
        <v>0</v>
      </c>
      <c r="W14" s="27">
        <v>0</v>
      </c>
    </row>
    <row r="15" spans="1:23" ht="12.75">
      <c r="A15" s="2" t="s">
        <v>75</v>
      </c>
      <c r="B15" s="49" t="s">
        <v>111</v>
      </c>
      <c r="C15" s="34"/>
      <c r="D15" s="52">
        <v>4572000</v>
      </c>
      <c r="E15" s="13">
        <v>4728851.171875</v>
      </c>
      <c r="F15" s="12">
        <v>671559.1400847794</v>
      </c>
      <c r="G15" s="12">
        <v>-1272148.02</v>
      </c>
      <c r="H15" s="12">
        <v>0</v>
      </c>
      <c r="I15" s="34"/>
      <c r="J15" s="44"/>
      <c r="K15" s="16"/>
      <c r="L15" s="16"/>
      <c r="M15" s="24"/>
      <c r="N15" s="34"/>
      <c r="O15" s="28"/>
      <c r="P15" s="19"/>
      <c r="Q15" s="19"/>
      <c r="R15" s="38"/>
      <c r="S15" s="34"/>
      <c r="T15" s="27">
        <v>679930.185</v>
      </c>
      <c r="U15" s="141">
        <v>121790.4884</v>
      </c>
      <c r="V15" s="141">
        <v>0</v>
      </c>
      <c r="W15" s="27">
        <v>0</v>
      </c>
    </row>
    <row r="16" spans="1:23" ht="12.75">
      <c r="A16" s="2" t="s">
        <v>76</v>
      </c>
      <c r="B16" s="49" t="s">
        <v>112</v>
      </c>
      <c r="C16" s="34"/>
      <c r="D16" s="52">
        <v>2915629</v>
      </c>
      <c r="E16" s="13">
        <v>3072480.171875</v>
      </c>
      <c r="F16" s="12">
        <v>1382266.5293809737</v>
      </c>
      <c r="G16" s="12">
        <v>76682.63</v>
      </c>
      <c r="H16" s="12">
        <v>0</v>
      </c>
      <c r="I16" s="34"/>
      <c r="J16" s="44"/>
      <c r="K16" s="16"/>
      <c r="L16" s="16"/>
      <c r="M16" s="24"/>
      <c r="N16" s="34"/>
      <c r="O16" s="28"/>
      <c r="P16" s="19"/>
      <c r="Q16" s="19"/>
      <c r="R16" s="38"/>
      <c r="S16" s="34"/>
      <c r="T16" s="27">
        <v>0</v>
      </c>
      <c r="U16" s="141">
        <v>0</v>
      </c>
      <c r="V16" s="141">
        <v>0</v>
      </c>
      <c r="W16" s="27">
        <v>0</v>
      </c>
    </row>
    <row r="17" spans="1:23" ht="12.75">
      <c r="A17" s="2" t="s">
        <v>77</v>
      </c>
      <c r="B17" s="49" t="s">
        <v>113</v>
      </c>
      <c r="C17" s="34"/>
      <c r="D17" s="52">
        <v>2905000</v>
      </c>
      <c r="E17" s="13">
        <v>3140276.7578125</v>
      </c>
      <c r="F17" s="12">
        <v>1109052.2278214307</v>
      </c>
      <c r="G17" s="12">
        <v>91063.7</v>
      </c>
      <c r="H17" s="12">
        <v>0</v>
      </c>
      <c r="I17" s="34"/>
      <c r="J17" s="44"/>
      <c r="K17" s="16"/>
      <c r="L17" s="16"/>
      <c r="M17" s="24"/>
      <c r="N17" s="34"/>
      <c r="O17" s="28"/>
      <c r="P17" s="19"/>
      <c r="Q17" s="19"/>
      <c r="R17" s="38"/>
      <c r="S17" s="34"/>
      <c r="T17" s="27">
        <v>0</v>
      </c>
      <c r="U17" s="141">
        <v>0</v>
      </c>
      <c r="V17" s="141">
        <v>0</v>
      </c>
      <c r="W17" s="27">
        <v>0</v>
      </c>
    </row>
    <row r="18" spans="1:23" ht="12.75">
      <c r="A18" s="2" t="s">
        <v>78</v>
      </c>
      <c r="B18" s="49" t="s">
        <v>144</v>
      </c>
      <c r="C18" s="34"/>
      <c r="D18" s="52">
        <v>6019189</v>
      </c>
      <c r="E18" s="13">
        <v>0</v>
      </c>
      <c r="F18" s="12">
        <v>13775.531819279404</v>
      </c>
      <c r="G18" s="12">
        <v>0</v>
      </c>
      <c r="H18" s="12">
        <v>0</v>
      </c>
      <c r="I18" s="34"/>
      <c r="J18" s="44"/>
      <c r="K18" s="16"/>
      <c r="L18" s="16"/>
      <c r="M18" s="24"/>
      <c r="N18" s="34"/>
      <c r="O18" s="28"/>
      <c r="P18" s="19"/>
      <c r="Q18" s="19"/>
      <c r="R18" s="38"/>
      <c r="S18" s="34"/>
      <c r="T18" s="27">
        <v>406596.1395381187</v>
      </c>
      <c r="U18" s="141">
        <v>0</v>
      </c>
      <c r="V18" s="141">
        <v>0</v>
      </c>
      <c r="W18" s="27">
        <v>0</v>
      </c>
    </row>
    <row r="19" spans="1:23" ht="12.75">
      <c r="A19" s="2" t="s">
        <v>79</v>
      </c>
      <c r="B19" s="49" t="s">
        <v>114</v>
      </c>
      <c r="C19" s="34"/>
      <c r="D19" s="52">
        <v>1935000</v>
      </c>
      <c r="E19" s="13">
        <v>2128051.171875</v>
      </c>
      <c r="F19" s="12">
        <v>399813.6187891315</v>
      </c>
      <c r="G19" s="160">
        <v>3674.85</v>
      </c>
      <c r="H19" s="12">
        <v>0</v>
      </c>
      <c r="I19" s="34"/>
      <c r="J19" s="44"/>
      <c r="K19" s="16"/>
      <c r="L19" s="16"/>
      <c r="M19" s="24"/>
      <c r="N19" s="34"/>
      <c r="O19" s="28"/>
      <c r="P19" s="19"/>
      <c r="Q19" s="19"/>
      <c r="R19" s="38"/>
      <c r="S19" s="34"/>
      <c r="T19" s="27">
        <v>1195680</v>
      </c>
      <c r="U19" s="141">
        <v>0</v>
      </c>
      <c r="V19" s="141">
        <v>0</v>
      </c>
      <c r="W19" s="27">
        <v>0</v>
      </c>
    </row>
    <row r="20" spans="1:23" ht="12.75">
      <c r="A20" s="2" t="s">
        <v>156</v>
      </c>
      <c r="B20" s="49" t="s">
        <v>154</v>
      </c>
      <c r="C20" s="34"/>
      <c r="D20" s="52">
        <v>776616</v>
      </c>
      <c r="E20" s="13">
        <v>776616</v>
      </c>
      <c r="F20" s="12">
        <v>174830.95</v>
      </c>
      <c r="G20" s="12">
        <v>66405.95</v>
      </c>
      <c r="H20" s="12">
        <v>0</v>
      </c>
      <c r="I20" s="34"/>
      <c r="J20" s="44"/>
      <c r="K20" s="16"/>
      <c r="L20" s="16"/>
      <c r="M20" s="24"/>
      <c r="N20" s="34"/>
      <c r="O20" s="28"/>
      <c r="P20" s="19"/>
      <c r="Q20" s="19"/>
      <c r="R20" s="38"/>
      <c r="S20" s="34"/>
      <c r="T20" s="27"/>
      <c r="U20" s="141">
        <v>11060</v>
      </c>
      <c r="V20" s="141">
        <v>0</v>
      </c>
      <c r="W20" s="27">
        <v>0</v>
      </c>
    </row>
    <row r="21" spans="1:23" ht="12.75">
      <c r="A21" s="2" t="s">
        <v>157</v>
      </c>
      <c r="B21" s="49" t="s">
        <v>155</v>
      </c>
      <c r="C21" s="34"/>
      <c r="D21" s="52">
        <v>189600</v>
      </c>
      <c r="E21" s="13">
        <v>189600</v>
      </c>
      <c r="F21" s="12">
        <v>10020.99</v>
      </c>
      <c r="G21" s="12">
        <v>0</v>
      </c>
      <c r="H21" s="12">
        <v>0</v>
      </c>
      <c r="I21" s="34"/>
      <c r="J21" s="44"/>
      <c r="K21" s="16"/>
      <c r="L21" s="16"/>
      <c r="M21" s="24"/>
      <c r="N21" s="34"/>
      <c r="O21" s="28"/>
      <c r="P21" s="19"/>
      <c r="Q21" s="19"/>
      <c r="R21" s="38"/>
      <c r="S21" s="34"/>
      <c r="T21" s="27"/>
      <c r="U21" s="141">
        <v>0</v>
      </c>
      <c r="V21" s="141">
        <v>0</v>
      </c>
      <c r="W21" s="27">
        <v>0</v>
      </c>
    </row>
    <row r="22" spans="1:23" ht="12.75">
      <c r="A22" s="2" t="s">
        <v>160</v>
      </c>
      <c r="B22" s="49" t="s">
        <v>159</v>
      </c>
      <c r="C22" s="34"/>
      <c r="D22" s="52">
        <v>404525</v>
      </c>
      <c r="E22" s="13">
        <v>404525</v>
      </c>
      <c r="F22" s="12">
        <v>76517.68</v>
      </c>
      <c r="G22" s="12">
        <v>55321.78</v>
      </c>
      <c r="H22" s="12">
        <v>0</v>
      </c>
      <c r="I22" s="34"/>
      <c r="J22" s="44"/>
      <c r="K22" s="16"/>
      <c r="L22" s="16"/>
      <c r="M22" s="24"/>
      <c r="N22" s="34"/>
      <c r="O22" s="28"/>
      <c r="P22" s="19"/>
      <c r="Q22" s="19"/>
      <c r="R22" s="38"/>
      <c r="S22" s="34"/>
      <c r="T22" s="27"/>
      <c r="U22" s="141">
        <v>0</v>
      </c>
      <c r="V22" s="141">
        <v>0</v>
      </c>
      <c r="W22" s="27">
        <v>0</v>
      </c>
    </row>
    <row r="23" spans="1:23" ht="12.75">
      <c r="A23" s="115" t="s">
        <v>80</v>
      </c>
      <c r="B23" s="116" t="s">
        <v>115</v>
      </c>
      <c r="C23" s="34"/>
      <c r="D23" s="117">
        <v>750000</v>
      </c>
      <c r="E23" s="118">
        <v>735134.3019076432</v>
      </c>
      <c r="F23" s="12">
        <v>135379.49821990984</v>
      </c>
      <c r="G23" s="12">
        <v>53679.28696147814</v>
      </c>
      <c r="H23" s="12">
        <v>0</v>
      </c>
      <c r="I23" s="34"/>
      <c r="J23" s="119"/>
      <c r="K23" s="120"/>
      <c r="L23" s="120"/>
      <c r="M23" s="121"/>
      <c r="N23" s="34"/>
      <c r="O23" s="122"/>
      <c r="P23" s="123"/>
      <c r="Q23" s="123"/>
      <c r="R23" s="124"/>
      <c r="S23" s="34"/>
      <c r="T23" s="27">
        <v>144000</v>
      </c>
      <c r="U23" s="141">
        <v>2081.1447</v>
      </c>
      <c r="V23" s="141">
        <v>0</v>
      </c>
      <c r="W23" s="27">
        <v>0</v>
      </c>
    </row>
    <row r="24" spans="1:23" ht="12.75">
      <c r="A24" s="115" t="s">
        <v>81</v>
      </c>
      <c r="B24" s="116" t="s">
        <v>116</v>
      </c>
      <c r="C24" s="34"/>
      <c r="D24" s="117">
        <v>2000000</v>
      </c>
      <c r="E24" s="118">
        <v>1960360.9202016862</v>
      </c>
      <c r="F24" s="12">
        <v>334302.4135782889</v>
      </c>
      <c r="G24" s="12">
        <v>52723.3255082948</v>
      </c>
      <c r="H24" s="12">
        <v>0</v>
      </c>
      <c r="I24" s="34"/>
      <c r="J24" s="119"/>
      <c r="K24" s="120"/>
      <c r="L24" s="120"/>
      <c r="M24" s="121"/>
      <c r="N24" s="34"/>
      <c r="O24" s="122"/>
      <c r="P24" s="123"/>
      <c r="Q24" s="123"/>
      <c r="R24" s="124"/>
      <c r="S24" s="34"/>
      <c r="T24" s="27">
        <v>559200</v>
      </c>
      <c r="U24" s="141">
        <v>69155.2</v>
      </c>
      <c r="V24" s="141">
        <v>0</v>
      </c>
      <c r="W24" s="27">
        <v>0</v>
      </c>
    </row>
    <row r="25" spans="1:23" ht="12.75">
      <c r="A25" s="115" t="s">
        <v>82</v>
      </c>
      <c r="B25" s="116" t="s">
        <v>117</v>
      </c>
      <c r="C25" s="34"/>
      <c r="D25" s="117">
        <v>631000</v>
      </c>
      <c r="E25" s="118">
        <v>618494.4463886861</v>
      </c>
      <c r="F25" s="12">
        <v>96064.05862584068</v>
      </c>
      <c r="G25" s="12">
        <v>8363.074849720475</v>
      </c>
      <c r="H25" s="12">
        <v>0</v>
      </c>
      <c r="I25" s="34"/>
      <c r="J25" s="119"/>
      <c r="K25" s="120"/>
      <c r="L25" s="120"/>
      <c r="M25" s="121"/>
      <c r="N25" s="34"/>
      <c r="O25" s="122"/>
      <c r="P25" s="123"/>
      <c r="Q25" s="123"/>
      <c r="R25" s="124"/>
      <c r="S25" s="34"/>
      <c r="T25" s="27">
        <v>175200</v>
      </c>
      <c r="U25" s="141">
        <v>0</v>
      </c>
      <c r="V25" s="141">
        <v>0</v>
      </c>
      <c r="W25" s="27">
        <v>0</v>
      </c>
    </row>
    <row r="26" spans="1:23" ht="12.75">
      <c r="A26" s="115" t="s">
        <v>83</v>
      </c>
      <c r="B26" s="116" t="s">
        <v>118</v>
      </c>
      <c r="C26" s="34"/>
      <c r="D26" s="117">
        <v>900000</v>
      </c>
      <c r="E26" s="118">
        <v>882161.5093882323</v>
      </c>
      <c r="F26" s="12">
        <v>293638.73024261015</v>
      </c>
      <c r="G26" s="12">
        <v>7891.884812125208</v>
      </c>
      <c r="H26" s="12">
        <v>0</v>
      </c>
      <c r="I26" s="34"/>
      <c r="J26" s="119"/>
      <c r="K26" s="120"/>
      <c r="L26" s="120"/>
      <c r="M26" s="121"/>
      <c r="N26" s="34"/>
      <c r="O26" s="122"/>
      <c r="P26" s="123"/>
      <c r="Q26" s="123"/>
      <c r="R26" s="124"/>
      <c r="S26" s="34"/>
      <c r="T26" s="27">
        <v>4000000</v>
      </c>
      <c r="U26" s="141">
        <v>3122500</v>
      </c>
      <c r="V26" s="141">
        <v>97500</v>
      </c>
      <c r="W26" s="27">
        <v>0</v>
      </c>
    </row>
    <row r="27" spans="1:23" ht="12.75">
      <c r="A27" s="115" t="s">
        <v>84</v>
      </c>
      <c r="B27" s="116" t="s">
        <v>119</v>
      </c>
      <c r="C27" s="34"/>
      <c r="D27" s="117">
        <v>1299000</v>
      </c>
      <c r="E27" s="118">
        <v>1273247.4681098768</v>
      </c>
      <c r="F27" s="12">
        <v>394642.02574402</v>
      </c>
      <c r="G27" s="12">
        <v>3911.0061579084704</v>
      </c>
      <c r="H27" s="12">
        <v>0</v>
      </c>
      <c r="I27" s="34"/>
      <c r="J27" s="119"/>
      <c r="K27" s="120"/>
      <c r="L27" s="120"/>
      <c r="M27" s="121"/>
      <c r="N27" s="34"/>
      <c r="O27" s="122"/>
      <c r="P27" s="123"/>
      <c r="Q27" s="123"/>
      <c r="R27" s="124"/>
      <c r="S27" s="34"/>
      <c r="T27" s="27">
        <v>2541910.32</v>
      </c>
      <c r="U27" s="141">
        <v>643290.048</v>
      </c>
      <c r="V27" s="141">
        <v>0</v>
      </c>
      <c r="W27" s="27">
        <v>0</v>
      </c>
    </row>
    <row r="28" spans="1:23" ht="12.75">
      <c r="A28" s="115" t="s">
        <v>85</v>
      </c>
      <c r="B28" s="116" t="s">
        <v>120</v>
      </c>
      <c r="C28" s="34"/>
      <c r="D28" s="117">
        <v>456000</v>
      </c>
      <c r="E28" s="118">
        <v>446961.65274967434</v>
      </c>
      <c r="F28" s="12">
        <v>91391.8177211711</v>
      </c>
      <c r="G28" s="12">
        <v>2607.0510420512433</v>
      </c>
      <c r="H28" s="12">
        <v>0</v>
      </c>
      <c r="I28" s="34"/>
      <c r="J28" s="119"/>
      <c r="K28" s="120"/>
      <c r="L28" s="120"/>
      <c r="M28" s="121"/>
      <c r="N28" s="34"/>
      <c r="O28" s="122"/>
      <c r="P28" s="123"/>
      <c r="Q28" s="123"/>
      <c r="R28" s="124"/>
      <c r="S28" s="34"/>
      <c r="T28" s="27">
        <v>68000</v>
      </c>
      <c r="U28" s="141">
        <v>0</v>
      </c>
      <c r="V28" s="141">
        <v>0</v>
      </c>
      <c r="W28" s="27">
        <v>0</v>
      </c>
    </row>
    <row r="29" spans="1:23" ht="12.75">
      <c r="A29" s="115" t="s">
        <v>86</v>
      </c>
      <c r="B29" s="116" t="s">
        <v>121</v>
      </c>
      <c r="C29" s="34"/>
      <c r="D29" s="117">
        <v>1374000</v>
      </c>
      <c r="E29" s="118">
        <v>1346766.0405529803</v>
      </c>
      <c r="F29" s="12">
        <v>282502.34547867614</v>
      </c>
      <c r="G29" s="12">
        <v>7233.703011129795</v>
      </c>
      <c r="H29" s="12">
        <v>0</v>
      </c>
      <c r="I29" s="34"/>
      <c r="J29" s="119"/>
      <c r="K29" s="120"/>
      <c r="L29" s="120"/>
      <c r="M29" s="121"/>
      <c r="N29" s="34"/>
      <c r="O29" s="122"/>
      <c r="P29" s="123"/>
      <c r="Q29" s="123"/>
      <c r="R29" s="124"/>
      <c r="S29" s="34"/>
      <c r="T29" s="27">
        <v>0</v>
      </c>
      <c r="U29" s="141">
        <v>0</v>
      </c>
      <c r="V29" s="141">
        <v>0</v>
      </c>
      <c r="W29" s="27">
        <v>0</v>
      </c>
    </row>
    <row r="30" spans="1:23" ht="12.75">
      <c r="A30" s="115" t="s">
        <v>87</v>
      </c>
      <c r="B30" s="116" t="s">
        <v>122</v>
      </c>
      <c r="C30" s="34"/>
      <c r="D30" s="117">
        <v>8750000</v>
      </c>
      <c r="E30" s="118">
        <v>8579843.542459901</v>
      </c>
      <c r="F30" s="12">
        <v>4336818.35465487</v>
      </c>
      <c r="G30" s="12">
        <v>297599.64085691905</v>
      </c>
      <c r="H30" s="160">
        <v>3227975</v>
      </c>
      <c r="I30" s="34"/>
      <c r="J30" s="119"/>
      <c r="K30" s="120"/>
      <c r="L30" s="120"/>
      <c r="M30" s="161"/>
      <c r="N30" s="34"/>
      <c r="O30" s="122"/>
      <c r="P30" s="123"/>
      <c r="Q30" s="123"/>
      <c r="R30" s="124"/>
      <c r="S30" s="34"/>
      <c r="T30" s="27">
        <v>220489.32</v>
      </c>
      <c r="U30" s="141">
        <v>106502.892</v>
      </c>
      <c r="V30" s="141">
        <v>9132.556</v>
      </c>
      <c r="W30" s="27">
        <v>294895.8080000004</v>
      </c>
    </row>
    <row r="31" spans="1:23" ht="12.75">
      <c r="A31" s="115" t="s">
        <v>88</v>
      </c>
      <c r="B31" s="116" t="s">
        <v>123</v>
      </c>
      <c r="C31" s="34"/>
      <c r="D31" s="117">
        <v>6450000</v>
      </c>
      <c r="E31" s="118">
        <v>6323690.719064269</v>
      </c>
      <c r="F31" s="12">
        <v>4110577.9589201547</v>
      </c>
      <c r="G31" s="12">
        <v>278628.24629137927</v>
      </c>
      <c r="H31" s="12">
        <v>0</v>
      </c>
      <c r="I31" s="34"/>
      <c r="J31" s="119"/>
      <c r="K31" s="120"/>
      <c r="L31" s="120"/>
      <c r="M31" s="121"/>
      <c r="N31" s="34"/>
      <c r="O31" s="122"/>
      <c r="P31" s="123"/>
      <c r="Q31" s="123"/>
      <c r="R31" s="124"/>
      <c r="S31" s="34"/>
      <c r="T31" s="27">
        <v>1145000</v>
      </c>
      <c r="U31" s="141">
        <v>4203268.08</v>
      </c>
      <c r="V31" s="141">
        <v>0</v>
      </c>
      <c r="W31" s="27">
        <v>0</v>
      </c>
    </row>
    <row r="32" spans="1:23" ht="12.75">
      <c r="A32" s="115" t="s">
        <v>89</v>
      </c>
      <c r="B32" s="116" t="s">
        <v>124</v>
      </c>
      <c r="C32" s="34"/>
      <c r="D32" s="117">
        <v>3000000</v>
      </c>
      <c r="E32" s="118">
        <v>2940536.963562266</v>
      </c>
      <c r="F32" s="12">
        <v>1713527.1066389324</v>
      </c>
      <c r="G32" s="12">
        <v>76150.51887610249</v>
      </c>
      <c r="H32" s="12">
        <v>0</v>
      </c>
      <c r="I32" s="34"/>
      <c r="J32" s="119"/>
      <c r="K32" s="120"/>
      <c r="L32" s="120"/>
      <c r="M32" s="121"/>
      <c r="N32" s="34"/>
      <c r="O32" s="122"/>
      <c r="P32" s="123"/>
      <c r="Q32" s="123"/>
      <c r="R32" s="124"/>
      <c r="S32" s="34"/>
      <c r="T32" s="27">
        <v>0</v>
      </c>
      <c r="U32" s="141">
        <v>0</v>
      </c>
      <c r="V32" s="141">
        <v>0</v>
      </c>
      <c r="W32" s="27">
        <v>0</v>
      </c>
    </row>
    <row r="33" spans="1:23" ht="12.75">
      <c r="A33" s="115" t="s">
        <v>90</v>
      </c>
      <c r="B33" s="116" t="s">
        <v>125</v>
      </c>
      <c r="C33" s="34"/>
      <c r="D33" s="117">
        <v>3000000</v>
      </c>
      <c r="E33" s="118">
        <v>2940537.181061222</v>
      </c>
      <c r="F33" s="12">
        <v>1471366.758563958</v>
      </c>
      <c r="G33" s="12">
        <v>73426.40504897937</v>
      </c>
      <c r="H33" s="12">
        <v>0</v>
      </c>
      <c r="I33" s="34"/>
      <c r="J33" s="119"/>
      <c r="K33" s="120"/>
      <c r="L33" s="120"/>
      <c r="M33" s="121"/>
      <c r="N33" s="34"/>
      <c r="O33" s="122"/>
      <c r="P33" s="123"/>
      <c r="Q33" s="123"/>
      <c r="R33" s="124"/>
      <c r="S33" s="34"/>
      <c r="T33" s="27">
        <v>0</v>
      </c>
      <c r="U33" s="141">
        <v>0</v>
      </c>
      <c r="V33" s="141">
        <v>0</v>
      </c>
      <c r="W33" s="27">
        <v>0</v>
      </c>
    </row>
    <row r="34" spans="1:23" ht="12.75">
      <c r="A34" s="115" t="s">
        <v>91</v>
      </c>
      <c r="B34" s="116" t="s">
        <v>126</v>
      </c>
      <c r="C34" s="34"/>
      <c r="D34" s="117">
        <v>22101237</v>
      </c>
      <c r="E34" s="118">
        <v>21673195.02620414</v>
      </c>
      <c r="F34" s="12">
        <v>11897062.330258172</v>
      </c>
      <c r="G34" s="12">
        <v>707429.6494685634</v>
      </c>
      <c r="H34" s="12">
        <v>0</v>
      </c>
      <c r="I34" s="34"/>
      <c r="J34" s="119"/>
      <c r="K34" s="120"/>
      <c r="L34" s="120"/>
      <c r="M34" s="121"/>
      <c r="N34" s="34"/>
      <c r="O34" s="122"/>
      <c r="P34" s="123"/>
      <c r="Q34" s="123"/>
      <c r="R34" s="124"/>
      <c r="S34" s="34"/>
      <c r="T34" s="27">
        <v>11409122.798400002</v>
      </c>
      <c r="U34" s="141">
        <v>19870356.3659</v>
      </c>
      <c r="V34" s="141">
        <v>2718446.13504</v>
      </c>
      <c r="W34" s="27">
        <v>0</v>
      </c>
    </row>
    <row r="35" spans="1:23" ht="12.75">
      <c r="A35" s="115" t="s">
        <v>92</v>
      </c>
      <c r="B35" s="116" t="s">
        <v>127</v>
      </c>
      <c r="C35" s="34"/>
      <c r="D35" s="117">
        <v>6039129</v>
      </c>
      <c r="E35" s="118">
        <v>6039129</v>
      </c>
      <c r="F35" s="163">
        <v>3769857.31</v>
      </c>
      <c r="G35" s="12">
        <v>0</v>
      </c>
      <c r="H35" s="12">
        <v>0</v>
      </c>
      <c r="I35" s="34"/>
      <c r="J35" s="119"/>
      <c r="K35" s="120"/>
      <c r="L35" s="120"/>
      <c r="M35" s="121"/>
      <c r="N35" s="34"/>
      <c r="O35" s="122"/>
      <c r="P35" s="123"/>
      <c r="Q35" s="123"/>
      <c r="R35" s="124"/>
      <c r="S35" s="34"/>
      <c r="T35" s="27">
        <v>0</v>
      </c>
      <c r="U35" s="141">
        <v>0</v>
      </c>
      <c r="V35" s="141">
        <v>0</v>
      </c>
      <c r="W35" s="27">
        <v>0</v>
      </c>
    </row>
    <row r="36" spans="1:23" ht="12.75">
      <c r="A36" s="115" t="s">
        <v>93</v>
      </c>
      <c r="B36" s="116" t="s">
        <v>128</v>
      </c>
      <c r="C36" s="34"/>
      <c r="D36" s="117">
        <v>1900000</v>
      </c>
      <c r="E36" s="118">
        <v>1862569.129527958</v>
      </c>
      <c r="F36" s="12">
        <v>1397763.2069013389</v>
      </c>
      <c r="G36" s="12">
        <v>167247.30779744743</v>
      </c>
      <c r="H36" s="12">
        <v>0</v>
      </c>
      <c r="I36" s="34"/>
      <c r="J36" s="119"/>
      <c r="K36" s="120"/>
      <c r="L36" s="120"/>
      <c r="M36" s="121"/>
      <c r="N36" s="34"/>
      <c r="O36" s="122"/>
      <c r="P36" s="123"/>
      <c r="Q36" s="123"/>
      <c r="R36" s="124"/>
      <c r="S36" s="34"/>
      <c r="T36" s="27">
        <v>0</v>
      </c>
      <c r="U36" s="141">
        <v>0</v>
      </c>
      <c r="V36" s="141">
        <v>0</v>
      </c>
      <c r="W36" s="27">
        <v>0</v>
      </c>
    </row>
    <row r="37" spans="1:23" ht="12.75">
      <c r="A37" s="115" t="s">
        <v>94</v>
      </c>
      <c r="B37" s="116" t="s">
        <v>129</v>
      </c>
      <c r="C37" s="34"/>
      <c r="D37" s="117">
        <v>1500000</v>
      </c>
      <c r="E37" s="118">
        <v>1470268.5952309498</v>
      </c>
      <c r="F37" s="12">
        <v>245871.5857842757</v>
      </c>
      <c r="G37" s="12">
        <v>5628.66866656247</v>
      </c>
      <c r="H37" s="12">
        <v>0</v>
      </c>
      <c r="I37" s="34"/>
      <c r="J37" s="119"/>
      <c r="K37" s="120"/>
      <c r="L37" s="120"/>
      <c r="M37" s="121"/>
      <c r="N37" s="34"/>
      <c r="O37" s="122"/>
      <c r="P37" s="123"/>
      <c r="Q37" s="123"/>
      <c r="R37" s="124"/>
      <c r="S37" s="34"/>
      <c r="T37" s="27">
        <v>456000</v>
      </c>
      <c r="U37" s="141">
        <v>273905.6</v>
      </c>
      <c r="V37" s="141">
        <v>0</v>
      </c>
      <c r="W37" s="27">
        <v>0</v>
      </c>
    </row>
    <row r="38" spans="1:23" ht="12.75">
      <c r="A38" s="115" t="s">
        <v>95</v>
      </c>
      <c r="B38" s="116" t="s">
        <v>130</v>
      </c>
      <c r="C38" s="34"/>
      <c r="D38" s="117">
        <v>9500000</v>
      </c>
      <c r="E38" s="118">
        <v>9315899.672642639</v>
      </c>
      <c r="F38" s="12">
        <v>2889370.3219338786</v>
      </c>
      <c r="G38" s="12">
        <v>223449.9782207412</v>
      </c>
      <c r="H38" s="12">
        <v>0</v>
      </c>
      <c r="I38" s="34"/>
      <c r="J38" s="119"/>
      <c r="K38" s="120"/>
      <c r="L38" s="120"/>
      <c r="M38" s="121"/>
      <c r="N38" s="34"/>
      <c r="O38" s="122"/>
      <c r="P38" s="123"/>
      <c r="Q38" s="123"/>
      <c r="R38" s="124"/>
      <c r="S38" s="34"/>
      <c r="T38" s="27">
        <v>5150641.791739</v>
      </c>
      <c r="U38" s="141">
        <v>1527684.4617</v>
      </c>
      <c r="V38" s="141">
        <v>32357.55</v>
      </c>
      <c r="W38" s="27">
        <v>0</v>
      </c>
    </row>
    <row r="39" spans="1:23" ht="12.75">
      <c r="A39" s="115" t="s">
        <v>142</v>
      </c>
      <c r="B39" s="116" t="s">
        <v>143</v>
      </c>
      <c r="C39" s="34"/>
      <c r="D39" s="117">
        <v>10500000</v>
      </c>
      <c r="E39" s="118">
        <v>10297012.014815034</v>
      </c>
      <c r="F39" s="12">
        <v>2928371.556625637</v>
      </c>
      <c r="G39" s="12">
        <v>116961.51666548374</v>
      </c>
      <c r="H39" s="160">
        <v>1756472</v>
      </c>
      <c r="I39" s="34"/>
      <c r="J39" s="119"/>
      <c r="K39" s="120"/>
      <c r="L39" s="120"/>
      <c r="M39" s="121"/>
      <c r="N39" s="34"/>
      <c r="O39" s="122"/>
      <c r="P39" s="123"/>
      <c r="Q39" s="123"/>
      <c r="R39" s="124"/>
      <c r="S39" s="34"/>
      <c r="T39" s="27">
        <v>8308125.5660000015</v>
      </c>
      <c r="U39" s="141">
        <v>1898562.56</v>
      </c>
      <c r="V39" s="141">
        <v>0</v>
      </c>
      <c r="W39" s="27">
        <v>3585230</v>
      </c>
    </row>
    <row r="40" spans="1:23" ht="12.75">
      <c r="A40" s="115" t="s">
        <v>96</v>
      </c>
      <c r="B40" s="116" t="s">
        <v>131</v>
      </c>
      <c r="C40" s="34"/>
      <c r="D40" s="117">
        <v>26846940</v>
      </c>
      <c r="E40" s="118">
        <v>26328586.392110825</v>
      </c>
      <c r="F40" s="12">
        <v>9423919.574993325</v>
      </c>
      <c r="G40" s="12">
        <v>380236.3775803577</v>
      </c>
      <c r="H40" s="160"/>
      <c r="I40" s="34"/>
      <c r="J40" s="119"/>
      <c r="K40" s="120"/>
      <c r="L40" s="120"/>
      <c r="M40" s="121"/>
      <c r="N40" s="34"/>
      <c r="O40" s="122"/>
      <c r="P40" s="123"/>
      <c r="Q40" s="123"/>
      <c r="R40" s="124"/>
      <c r="S40" s="34"/>
      <c r="T40" s="27">
        <v>18080998.560000002</v>
      </c>
      <c r="U40" s="141">
        <v>9439103.2</v>
      </c>
      <c r="V40" s="141">
        <v>162427.4</v>
      </c>
      <c r="W40" s="162">
        <v>9416432</v>
      </c>
    </row>
    <row r="41" spans="1:23" ht="12.75">
      <c r="A41" s="2" t="s">
        <v>97</v>
      </c>
      <c r="B41" s="49" t="s">
        <v>132</v>
      </c>
      <c r="C41" s="34"/>
      <c r="D41" s="52">
        <v>3750000</v>
      </c>
      <c r="E41" s="13">
        <v>3675672.000261725</v>
      </c>
      <c r="F41" s="12">
        <v>621457.5860731527</v>
      </c>
      <c r="G41" s="12">
        <v>28964.888150057344</v>
      </c>
      <c r="H41" s="12">
        <v>0</v>
      </c>
      <c r="I41" s="34"/>
      <c r="J41" s="44"/>
      <c r="K41" s="16"/>
      <c r="L41" s="16"/>
      <c r="M41" s="24"/>
      <c r="N41" s="34"/>
      <c r="O41" s="28"/>
      <c r="P41" s="19"/>
      <c r="Q41" s="19"/>
      <c r="R41" s="38"/>
      <c r="S41" s="34"/>
      <c r="T41" s="27">
        <v>0</v>
      </c>
      <c r="U41" s="141">
        <v>0</v>
      </c>
      <c r="V41" s="141">
        <v>0</v>
      </c>
      <c r="W41" s="27">
        <v>0</v>
      </c>
    </row>
    <row r="42" spans="1:23" ht="12.75">
      <c r="A42" s="2" t="s">
        <v>98</v>
      </c>
      <c r="B42" s="49" t="s">
        <v>133</v>
      </c>
      <c r="C42" s="34"/>
      <c r="D42" s="52">
        <v>150000</v>
      </c>
      <c r="E42" s="13">
        <v>147028.00881204405</v>
      </c>
      <c r="F42" s="163">
        <v>5873.062722463243</v>
      </c>
      <c r="G42" s="163">
        <v>35.6657184873959</v>
      </c>
      <c r="H42" s="12">
        <v>0</v>
      </c>
      <c r="I42" s="34"/>
      <c r="J42" s="44"/>
      <c r="K42" s="16"/>
      <c r="L42" s="16"/>
      <c r="M42" s="24"/>
      <c r="N42" s="34"/>
      <c r="O42" s="28"/>
      <c r="P42" s="19"/>
      <c r="Q42" s="19"/>
      <c r="R42" s="38"/>
      <c r="S42" s="34"/>
      <c r="T42" s="27">
        <v>72000</v>
      </c>
      <c r="U42" s="141">
        <v>0</v>
      </c>
      <c r="V42" s="141">
        <v>0</v>
      </c>
      <c r="W42" s="27">
        <v>0</v>
      </c>
    </row>
    <row r="43" spans="1:23" ht="12.75">
      <c r="A43" s="2" t="s">
        <v>99</v>
      </c>
      <c r="B43" s="49" t="s">
        <v>134</v>
      </c>
      <c r="C43" s="34"/>
      <c r="D43" s="52">
        <v>360000</v>
      </c>
      <c r="E43" s="13">
        <v>352864.4580071351</v>
      </c>
      <c r="F43" s="12">
        <v>293782.2023359039</v>
      </c>
      <c r="G43" s="12">
        <v>4311.282412718095</v>
      </c>
      <c r="H43" s="12">
        <v>0</v>
      </c>
      <c r="I43" s="34"/>
      <c r="J43" s="44"/>
      <c r="K43" s="16"/>
      <c r="L43" s="16"/>
      <c r="M43" s="24"/>
      <c r="N43" s="34"/>
      <c r="O43" s="28"/>
      <c r="P43" s="19"/>
      <c r="Q43" s="19"/>
      <c r="R43" s="38"/>
      <c r="S43" s="34"/>
      <c r="T43" s="27">
        <v>0</v>
      </c>
      <c r="U43" s="141">
        <v>0</v>
      </c>
      <c r="V43" s="141">
        <v>0</v>
      </c>
      <c r="W43" s="27">
        <v>0</v>
      </c>
    </row>
    <row r="44" spans="1:23" ht="12.75">
      <c r="A44" s="2" t="s">
        <v>100</v>
      </c>
      <c r="B44" s="49" t="s">
        <v>135</v>
      </c>
      <c r="C44" s="34"/>
      <c r="D44" s="52">
        <v>900000</v>
      </c>
      <c r="E44" s="13">
        <v>882161.1575439866</v>
      </c>
      <c r="F44" s="12">
        <v>62085.37439454334</v>
      </c>
      <c r="G44" s="12">
        <v>377.0297696414941</v>
      </c>
      <c r="H44" s="12">
        <v>0</v>
      </c>
      <c r="I44" s="34"/>
      <c r="J44" s="44"/>
      <c r="K44" s="16"/>
      <c r="L44" s="16"/>
      <c r="M44" s="24"/>
      <c r="N44" s="34"/>
      <c r="O44" s="28"/>
      <c r="P44" s="19"/>
      <c r="Q44" s="19"/>
      <c r="R44" s="38"/>
      <c r="S44" s="34"/>
      <c r="T44" s="27">
        <v>202038.33964444447</v>
      </c>
      <c r="U44" s="141">
        <v>0</v>
      </c>
      <c r="V44" s="141">
        <v>0</v>
      </c>
      <c r="W44" s="27">
        <v>0</v>
      </c>
    </row>
    <row r="45" spans="1:25" ht="12.75">
      <c r="A45" s="115" t="s">
        <v>101</v>
      </c>
      <c r="B45" s="116" t="s">
        <v>136</v>
      </c>
      <c r="C45" s="34"/>
      <c r="D45" s="117">
        <v>19500000</v>
      </c>
      <c r="E45" s="118">
        <v>19124553.199098345</v>
      </c>
      <c r="F45" s="12">
        <v>9605192.133097302</v>
      </c>
      <c r="G45" s="12">
        <v>679385.1342114408</v>
      </c>
      <c r="H45" s="12">
        <v>0</v>
      </c>
      <c r="I45" s="34"/>
      <c r="J45" s="119"/>
      <c r="K45" s="120"/>
      <c r="L45" s="120"/>
      <c r="M45" s="121"/>
      <c r="N45" s="34"/>
      <c r="O45" s="122"/>
      <c r="P45" s="123"/>
      <c r="Q45" s="123"/>
      <c r="R45" s="124"/>
      <c r="S45" s="34"/>
      <c r="T45" s="27">
        <v>4689313.70786528</v>
      </c>
      <c r="U45" s="141">
        <v>1732745.7558</v>
      </c>
      <c r="V45" s="141">
        <v>62445.8939</v>
      </c>
      <c r="W45" s="27">
        <v>0</v>
      </c>
      <c r="Y45" s="126"/>
    </row>
    <row r="46" spans="1:23" ht="12.75">
      <c r="A46" s="2" t="s">
        <v>102</v>
      </c>
      <c r="B46" s="49" t="s">
        <v>137</v>
      </c>
      <c r="C46" s="34"/>
      <c r="D46" s="52">
        <v>3060000</v>
      </c>
      <c r="E46" s="13">
        <v>2999348.3345086435</v>
      </c>
      <c r="F46" s="12">
        <v>1654547.7343844343</v>
      </c>
      <c r="G46" s="12">
        <v>32637.587542964568</v>
      </c>
      <c r="H46" s="12">
        <v>0</v>
      </c>
      <c r="I46" s="34"/>
      <c r="J46" s="44"/>
      <c r="K46" s="16"/>
      <c r="L46" s="16"/>
      <c r="M46" s="24"/>
      <c r="N46" s="34"/>
      <c r="O46" s="28"/>
      <c r="P46" s="19"/>
      <c r="Q46" s="19"/>
      <c r="R46" s="38"/>
      <c r="S46" s="34"/>
      <c r="T46" s="27">
        <v>856800</v>
      </c>
      <c r="U46" s="141">
        <v>51855.2</v>
      </c>
      <c r="V46" s="141">
        <v>0</v>
      </c>
      <c r="W46" s="27">
        <v>0</v>
      </c>
    </row>
    <row r="47" spans="1:23" ht="12.75">
      <c r="A47" s="2" t="s">
        <v>103</v>
      </c>
      <c r="B47" s="49" t="s">
        <v>138</v>
      </c>
      <c r="C47" s="34"/>
      <c r="D47" s="52">
        <v>420000</v>
      </c>
      <c r="E47" s="13">
        <v>411675.204134112</v>
      </c>
      <c r="F47" s="12">
        <v>378175.01466467633</v>
      </c>
      <c r="G47" s="12">
        <v>38988.76659401236</v>
      </c>
      <c r="H47" s="12">
        <v>0</v>
      </c>
      <c r="I47" s="34"/>
      <c r="J47" s="44"/>
      <c r="K47" s="16"/>
      <c r="L47" s="16"/>
      <c r="M47" s="24"/>
      <c r="N47" s="34"/>
      <c r="O47" s="28"/>
      <c r="P47" s="19"/>
      <c r="Q47" s="19"/>
      <c r="R47" s="38"/>
      <c r="S47" s="34"/>
      <c r="T47" s="27">
        <v>0</v>
      </c>
      <c r="U47" s="141">
        <v>0</v>
      </c>
      <c r="V47" s="141">
        <v>0</v>
      </c>
      <c r="W47" s="27">
        <v>0</v>
      </c>
    </row>
    <row r="48" spans="1:23" ht="12.75">
      <c r="A48" s="142" t="s">
        <v>152</v>
      </c>
      <c r="B48" s="143" t="s">
        <v>153</v>
      </c>
      <c r="C48" s="144"/>
      <c r="D48" s="145">
        <v>2242965</v>
      </c>
      <c r="E48" s="146">
        <v>2242965</v>
      </c>
      <c r="F48" s="12">
        <v>108797.98744246406</v>
      </c>
      <c r="G48" s="12">
        <v>16530.66378543319</v>
      </c>
      <c r="H48" s="12">
        <v>0</v>
      </c>
      <c r="I48" s="144"/>
      <c r="J48" s="147"/>
      <c r="K48" s="148"/>
      <c r="L48" s="148"/>
      <c r="M48" s="149"/>
      <c r="N48" s="144"/>
      <c r="O48" s="150"/>
      <c r="P48" s="151"/>
      <c r="Q48" s="151"/>
      <c r="R48" s="152"/>
      <c r="S48" s="144"/>
      <c r="T48" s="153"/>
      <c r="U48" s="141">
        <v>0</v>
      </c>
      <c r="V48" s="141">
        <v>0</v>
      </c>
      <c r="W48" s="27">
        <v>0</v>
      </c>
    </row>
    <row r="49" spans="1:23" ht="12.75">
      <c r="A49" s="142" t="s">
        <v>162</v>
      </c>
      <c r="B49" s="143" t="s">
        <v>163</v>
      </c>
      <c r="C49" s="144"/>
      <c r="D49" s="145">
        <v>73600</v>
      </c>
      <c r="E49" s="146">
        <v>73600</v>
      </c>
      <c r="F49" s="157">
        <v>26200</v>
      </c>
      <c r="G49" s="157">
        <v>26200</v>
      </c>
      <c r="H49" s="12">
        <v>0</v>
      </c>
      <c r="I49" s="144"/>
      <c r="J49" s="147"/>
      <c r="K49" s="148"/>
      <c r="L49" s="148"/>
      <c r="M49" s="149"/>
      <c r="N49" s="144"/>
      <c r="O49" s="150"/>
      <c r="P49" s="151"/>
      <c r="Q49" s="151"/>
      <c r="R49" s="152"/>
      <c r="S49" s="144"/>
      <c r="T49" s="153"/>
      <c r="U49" s="158"/>
      <c r="V49" s="159"/>
      <c r="W49" s="153"/>
    </row>
    <row r="50" spans="1:24" ht="13.5" thickBot="1">
      <c r="A50" s="3" t="s">
        <v>140</v>
      </c>
      <c r="B50" s="50" t="s">
        <v>141</v>
      </c>
      <c r="C50" s="35"/>
      <c r="D50" s="53"/>
      <c r="E50" s="14"/>
      <c r="F50" s="14"/>
      <c r="G50" s="14"/>
      <c r="H50" s="41"/>
      <c r="I50" s="35"/>
      <c r="J50" s="45"/>
      <c r="K50" s="17"/>
      <c r="L50" s="17"/>
      <c r="M50" s="25"/>
      <c r="N50" s="35"/>
      <c r="O50" s="29"/>
      <c r="P50" s="20"/>
      <c r="Q50" s="20"/>
      <c r="R50" s="39"/>
      <c r="S50" s="35"/>
      <c r="T50" s="128">
        <v>2792000</v>
      </c>
      <c r="U50" s="20">
        <f>1725527+90959.9199999999</f>
        <v>1816486.92</v>
      </c>
      <c r="V50" s="29">
        <v>21511</v>
      </c>
      <c r="W50" s="29">
        <v>0</v>
      </c>
      <c r="X50" s="155"/>
    </row>
    <row r="51" spans="1:27" ht="13.5" thickBot="1">
      <c r="A51" s="166" t="s">
        <v>2</v>
      </c>
      <c r="B51" s="167"/>
      <c r="C51" s="36"/>
      <c r="D51" s="54">
        <f>SUM(D7:D50)</f>
        <v>173846882</v>
      </c>
      <c r="E51" s="11">
        <f>SUM(E7:E50)</f>
        <v>164475858.51646897</v>
      </c>
      <c r="F51" s="11">
        <f>SUM(F7:F50)</f>
        <v>69622932.92</v>
      </c>
      <c r="G51" s="11">
        <f>SUM(G7:G50)</f>
        <v>2703383.1599999997</v>
      </c>
      <c r="H51" s="42">
        <f>SUM(H7:H50)</f>
        <v>4984447</v>
      </c>
      <c r="I51" s="36"/>
      <c r="J51" s="46">
        <f>SUM(J7:J50)</f>
        <v>0</v>
      </c>
      <c r="K51" s="10">
        <f>SUM(K7:K50)</f>
        <v>0</v>
      </c>
      <c r="L51" s="10">
        <f>SUM(L7:L50)</f>
        <v>0</v>
      </c>
      <c r="M51" s="26">
        <f>SUM(M7:M50)</f>
        <v>0</v>
      </c>
      <c r="N51" s="36"/>
      <c r="O51" s="30">
        <f>SUM(O7:O50)</f>
        <v>0</v>
      </c>
      <c r="P51" s="8">
        <f>SUM(P7:P50)</f>
        <v>0</v>
      </c>
      <c r="Q51" s="8">
        <f>SUM(Q7:Q50)</f>
        <v>0</v>
      </c>
      <c r="R51" s="40">
        <f>SUM(R7:R50)</f>
        <v>0</v>
      </c>
      <c r="S51" s="36"/>
      <c r="T51" s="30">
        <f>SUM(T7:T50)</f>
        <v>68104978.64818686</v>
      </c>
      <c r="U51" s="8">
        <f>SUM(U7:U50)</f>
        <v>44925725.2493</v>
      </c>
      <c r="V51" s="8">
        <f>SUM(V7:V50)</f>
        <v>3103820.5349399997</v>
      </c>
      <c r="W51" s="9">
        <f>SUM(W7:W50)</f>
        <v>13296557.808</v>
      </c>
      <c r="AA51" s="155"/>
    </row>
    <row r="52" spans="20:21" ht="12.75">
      <c r="T52" s="113"/>
      <c r="U52" s="114"/>
    </row>
    <row r="53" spans="1:21" ht="12.75">
      <c r="A53" s="156"/>
      <c r="U53" s="114"/>
    </row>
    <row r="54" ht="14.25">
      <c r="A54" s="1"/>
    </row>
    <row r="55" ht="12.75">
      <c r="B55" t="s">
        <v>64</v>
      </c>
    </row>
    <row r="56" ht="12.75">
      <c r="B56" t="s">
        <v>65</v>
      </c>
    </row>
    <row r="57" ht="12.75">
      <c r="B57" t="s">
        <v>66</v>
      </c>
    </row>
  </sheetData>
  <mergeCells count="7">
    <mergeCell ref="J5:M5"/>
    <mergeCell ref="O5:R5"/>
    <mergeCell ref="T5:W5"/>
    <mergeCell ref="A51:B51"/>
    <mergeCell ref="B5:B6"/>
    <mergeCell ref="A5:A6"/>
    <mergeCell ref="D5:H5"/>
  </mergeCells>
  <printOptions/>
  <pageMargins left="0.75" right="0.75" top="1" bottom="1" header="0.5" footer="0.5"/>
  <pageSetup horizontalDpi="300" verticalDpi="300" orientation="landscape" scale="41" r:id="rId1"/>
  <colBreaks count="1" manualBreakCount="1">
    <brk id="23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showGridLines="0" zoomScale="75" zoomScaleNormal="75" workbookViewId="0" topLeftCell="A1">
      <selection activeCell="F61" sqref="F61"/>
    </sheetView>
  </sheetViews>
  <sheetFormatPr defaultColWidth="9.140625" defaultRowHeight="12.75"/>
  <cols>
    <col min="1" max="1" width="63.140625" style="77" bestFit="1" customWidth="1"/>
    <col min="2" max="2" width="21.140625" style="78" bestFit="1" customWidth="1"/>
    <col min="3" max="13" width="18.00390625" style="78" customWidth="1"/>
    <col min="14" max="14" width="8.421875" style="78" customWidth="1"/>
    <col min="15" max="20" width="12.7109375" style="78" customWidth="1"/>
    <col min="21" max="16384" width="9.28125" style="78" customWidth="1"/>
  </cols>
  <sheetData>
    <row r="1" s="76" customFormat="1" ht="20.25">
      <c r="A1" s="75" t="str">
        <f>'Program Costs &amp; Impacts'!A1</f>
        <v>Southern California Gas Company</v>
      </c>
    </row>
    <row r="2" s="76" customFormat="1" ht="20.25">
      <c r="A2" s="75" t="s">
        <v>32</v>
      </c>
    </row>
    <row r="3" ht="15.75">
      <c r="A3" s="22" t="str">
        <f>'Program Costs &amp; Impacts'!A3</f>
        <v>Report Month:  March 2008</v>
      </c>
    </row>
    <row r="5" ht="16.5" thickBot="1">
      <c r="A5" s="22" t="s">
        <v>52</v>
      </c>
    </row>
    <row r="6" spans="1:2" ht="15">
      <c r="A6" s="79" t="s">
        <v>49</v>
      </c>
      <c r="B6" s="80">
        <f>'Program Costs &amp; Impacts'!D51</f>
        <v>173846882</v>
      </c>
    </row>
    <row r="7" spans="1:2" ht="15">
      <c r="A7" s="81" t="s">
        <v>34</v>
      </c>
      <c r="B7" s="82">
        <f>'Program Costs &amp; Impacts'!F51</f>
        <v>69622932.92</v>
      </c>
    </row>
    <row r="8" spans="1:2" ht="15">
      <c r="A8" s="81" t="s">
        <v>35</v>
      </c>
      <c r="B8" s="82">
        <f>'Program Costs &amp; Impacts'!G51</f>
        <v>2703383.1599999997</v>
      </c>
    </row>
    <row r="9" spans="1:2" ht="15.75" thickBot="1">
      <c r="A9" s="83" t="s">
        <v>39</v>
      </c>
      <c r="B9" s="84">
        <f>'Program Costs &amp; Impacts'!H51</f>
        <v>4984447</v>
      </c>
    </row>
    <row r="12" ht="16.5" thickBot="1">
      <c r="A12" s="22" t="s">
        <v>53</v>
      </c>
    </row>
    <row r="13" spans="1:2" ht="15">
      <c r="A13" s="85" t="s">
        <v>43</v>
      </c>
      <c r="B13" s="86">
        <f>'Program Costs &amp; Impacts'!L51</f>
        <v>0</v>
      </c>
    </row>
    <row r="14" spans="1:2" ht="15">
      <c r="A14" s="87" t="s">
        <v>44</v>
      </c>
      <c r="B14" s="88">
        <f>'Program Costs &amp; Impacts'!Q51</f>
        <v>0</v>
      </c>
    </row>
    <row r="15" spans="1:2" ht="15">
      <c r="A15" s="87" t="s">
        <v>45</v>
      </c>
      <c r="B15" s="88">
        <f>'Program Costs &amp; Impacts'!V51</f>
        <v>3103820.5349399997</v>
      </c>
    </row>
    <row r="16" spans="1:2" ht="15">
      <c r="A16" s="89" t="s">
        <v>40</v>
      </c>
      <c r="B16" s="90">
        <f>'Program Costs &amp; Impacts'!M51</f>
        <v>0</v>
      </c>
    </row>
    <row r="17" spans="1:2" ht="15">
      <c r="A17" s="89" t="s">
        <v>41</v>
      </c>
      <c r="B17" s="90">
        <f>'Program Costs &amp; Impacts'!R51</f>
        <v>0</v>
      </c>
    </row>
    <row r="18" spans="1:2" ht="15.75" thickBot="1">
      <c r="A18" s="91" t="s">
        <v>42</v>
      </c>
      <c r="B18" s="92">
        <f>'Program Costs &amp; Impacts'!W51</f>
        <v>13296557.808</v>
      </c>
    </row>
    <row r="19" spans="1:7" ht="15">
      <c r="A19" s="93"/>
      <c r="B19" s="94"/>
      <c r="C19" s="94"/>
      <c r="D19" s="94"/>
      <c r="E19" s="94"/>
      <c r="F19" s="94"/>
      <c r="G19" s="94"/>
    </row>
    <row r="20" spans="1:7" ht="15">
      <c r="A20" s="93"/>
      <c r="B20" s="94"/>
      <c r="C20" s="94"/>
      <c r="D20" s="94"/>
      <c r="E20" s="94"/>
      <c r="F20" s="94"/>
      <c r="G20" s="94"/>
    </row>
    <row r="21" ht="16.5" thickBot="1">
      <c r="A21" s="22" t="s">
        <v>54</v>
      </c>
    </row>
    <row r="22" spans="1:13" ht="33.75" customHeight="1">
      <c r="A22" s="95"/>
      <c r="B22" s="172" t="s">
        <v>36</v>
      </c>
      <c r="C22" s="173"/>
      <c r="D22" s="174"/>
      <c r="E22" s="172" t="s">
        <v>55</v>
      </c>
      <c r="F22" s="173"/>
      <c r="G22" s="174"/>
      <c r="H22" s="172" t="s">
        <v>48</v>
      </c>
      <c r="I22" s="173"/>
      <c r="J22" s="174"/>
      <c r="K22" s="172" t="s">
        <v>38</v>
      </c>
      <c r="L22" s="173"/>
      <c r="M22" s="175"/>
    </row>
    <row r="23" spans="1:20" s="100" customFormat="1" ht="15">
      <c r="A23" s="96"/>
      <c r="B23" s="97">
        <v>2006</v>
      </c>
      <c r="C23" s="98">
        <v>2007</v>
      </c>
      <c r="D23" s="98">
        <v>2008</v>
      </c>
      <c r="E23" s="97">
        <v>2006</v>
      </c>
      <c r="F23" s="98">
        <v>2007</v>
      </c>
      <c r="G23" s="98">
        <v>2008</v>
      </c>
      <c r="H23" s="97">
        <v>2006</v>
      </c>
      <c r="I23" s="98">
        <v>2007</v>
      </c>
      <c r="J23" s="98">
        <v>2008</v>
      </c>
      <c r="K23" s="97">
        <v>2006</v>
      </c>
      <c r="L23" s="98">
        <v>2007</v>
      </c>
      <c r="M23" s="99">
        <v>2008</v>
      </c>
      <c r="N23" s="78"/>
      <c r="O23" s="78"/>
      <c r="P23" s="78"/>
      <c r="Q23" s="78"/>
      <c r="R23" s="78"/>
      <c r="S23" s="78"/>
      <c r="T23" s="78"/>
    </row>
    <row r="24" spans="1:13" ht="15">
      <c r="A24" s="101" t="s">
        <v>3</v>
      </c>
      <c r="B24" s="102"/>
      <c r="C24" s="102"/>
      <c r="D24" s="102"/>
      <c r="E24" s="102"/>
      <c r="F24" s="102"/>
      <c r="G24" s="102"/>
      <c r="H24" s="103"/>
      <c r="I24" s="103"/>
      <c r="J24" s="103"/>
      <c r="K24" s="108" t="e">
        <f aca="true" t="shared" si="0" ref="K24:M26">H24/B24</f>
        <v>#DIV/0!</v>
      </c>
      <c r="L24" s="108" t="e">
        <f t="shared" si="0"/>
        <v>#DIV/0!</v>
      </c>
      <c r="M24" s="109" t="e">
        <f t="shared" si="0"/>
        <v>#DIV/0!</v>
      </c>
    </row>
    <row r="25" spans="1:13" ht="15">
      <c r="A25" s="104" t="s">
        <v>4</v>
      </c>
      <c r="B25" s="102"/>
      <c r="C25" s="102"/>
      <c r="D25" s="102"/>
      <c r="E25" s="102"/>
      <c r="F25" s="102"/>
      <c r="G25" s="102"/>
      <c r="H25" s="103"/>
      <c r="I25" s="103"/>
      <c r="J25" s="103"/>
      <c r="K25" s="108" t="e">
        <f t="shared" si="0"/>
        <v>#DIV/0!</v>
      </c>
      <c r="L25" s="108" t="e">
        <f t="shared" si="0"/>
        <v>#DIV/0!</v>
      </c>
      <c r="M25" s="109" t="e">
        <f t="shared" si="0"/>
        <v>#DIV/0!</v>
      </c>
    </row>
    <row r="26" spans="1:13" ht="15.75" thickBot="1">
      <c r="A26" s="105" t="s">
        <v>5</v>
      </c>
      <c r="B26" s="106">
        <v>14700000</v>
      </c>
      <c r="C26" s="106">
        <v>19300000</v>
      </c>
      <c r="D26" s="106">
        <v>23300000</v>
      </c>
      <c r="E26" s="106">
        <v>18126686</v>
      </c>
      <c r="F26" s="106">
        <v>23305635</v>
      </c>
      <c r="G26" s="106">
        <v>26672658</v>
      </c>
      <c r="H26" s="107">
        <v>11811301.2195337</v>
      </c>
      <c r="I26" s="107">
        <v>26067561.432466302</v>
      </c>
      <c r="J26" s="107">
        <f>'Program Costs &amp; Impacts'!U51-H26-I26</f>
        <v>7046862.5973000005</v>
      </c>
      <c r="K26" s="110">
        <f t="shared" si="0"/>
        <v>0.8034898788798436</v>
      </c>
      <c r="L26" s="110">
        <f t="shared" si="0"/>
        <v>1.3506508514231244</v>
      </c>
      <c r="M26" s="111">
        <f t="shared" si="0"/>
        <v>0.3024404548197425</v>
      </c>
    </row>
    <row r="28" spans="1:7" ht="15">
      <c r="A28" s="93"/>
      <c r="B28" s="94"/>
      <c r="C28" s="94"/>
      <c r="D28" s="94"/>
      <c r="E28" s="94"/>
      <c r="F28" s="94"/>
      <c r="G28" s="94"/>
    </row>
    <row r="29" ht="16.5" thickBot="1">
      <c r="A29" s="22" t="s">
        <v>58</v>
      </c>
    </row>
    <row r="30" spans="1:13" ht="33.75" customHeight="1">
      <c r="A30" s="95"/>
      <c r="B30" s="172" t="s">
        <v>59</v>
      </c>
      <c r="C30" s="173"/>
      <c r="D30" s="174"/>
      <c r="E30" s="172" t="s">
        <v>60</v>
      </c>
      <c r="F30" s="173"/>
      <c r="G30" s="174"/>
      <c r="H30" s="172" t="s">
        <v>61</v>
      </c>
      <c r="I30" s="173"/>
      <c r="J30" s="174"/>
      <c r="K30" s="172" t="s">
        <v>62</v>
      </c>
      <c r="L30" s="173"/>
      <c r="M30" s="175"/>
    </row>
    <row r="31" spans="1:20" s="100" customFormat="1" ht="15">
      <c r="A31" s="96"/>
      <c r="B31" s="97">
        <v>2006</v>
      </c>
      <c r="C31" s="98">
        <v>2007</v>
      </c>
      <c r="D31" s="98">
        <v>2008</v>
      </c>
      <c r="E31" s="97">
        <v>2006</v>
      </c>
      <c r="F31" s="98">
        <v>2007</v>
      </c>
      <c r="G31" s="98">
        <v>2008</v>
      </c>
      <c r="H31" s="97">
        <v>2006</v>
      </c>
      <c r="I31" s="98">
        <v>2007</v>
      </c>
      <c r="J31" s="98">
        <v>2008</v>
      </c>
      <c r="K31" s="97">
        <v>2006</v>
      </c>
      <c r="L31" s="98">
        <v>2007</v>
      </c>
      <c r="M31" s="99">
        <v>2008</v>
      </c>
      <c r="N31" s="78"/>
      <c r="O31" s="78"/>
      <c r="P31" s="78"/>
      <c r="Q31" s="78"/>
      <c r="R31" s="78"/>
      <c r="S31" s="78"/>
      <c r="T31" s="78"/>
    </row>
    <row r="32" spans="1:13" ht="15">
      <c r="A32" s="101" t="s">
        <v>3</v>
      </c>
      <c r="B32" s="102"/>
      <c r="C32" s="102"/>
      <c r="D32" s="102"/>
      <c r="E32" s="102"/>
      <c r="F32" s="102"/>
      <c r="G32" s="102"/>
      <c r="H32" s="103"/>
      <c r="I32" s="103"/>
      <c r="J32" s="103"/>
      <c r="K32" s="108" t="e">
        <f aca="true" t="shared" si="1" ref="K32:M34">H32/B32</f>
        <v>#DIV/0!</v>
      </c>
      <c r="L32" s="108" t="e">
        <f t="shared" si="1"/>
        <v>#DIV/0!</v>
      </c>
      <c r="M32" s="109" t="e">
        <f t="shared" si="1"/>
        <v>#DIV/0!</v>
      </c>
    </row>
    <row r="33" spans="1:13" ht="15">
      <c r="A33" s="104" t="s">
        <v>4</v>
      </c>
      <c r="B33" s="102"/>
      <c r="C33" s="102"/>
      <c r="D33" s="102"/>
      <c r="E33" s="102"/>
      <c r="F33" s="102"/>
      <c r="G33" s="102"/>
      <c r="H33" s="103"/>
      <c r="I33" s="103"/>
      <c r="J33" s="103"/>
      <c r="K33" s="108" t="e">
        <f t="shared" si="1"/>
        <v>#DIV/0!</v>
      </c>
      <c r="L33" s="108" t="e">
        <f t="shared" si="1"/>
        <v>#DIV/0!</v>
      </c>
      <c r="M33" s="109" t="e">
        <f t="shared" si="1"/>
        <v>#DIV/0!</v>
      </c>
    </row>
    <row r="34" spans="1:13" ht="15.75" thickBot="1">
      <c r="A34" s="105" t="s">
        <v>5</v>
      </c>
      <c r="B34" s="106">
        <v>14700000</v>
      </c>
      <c r="C34" s="106">
        <v>34000000</v>
      </c>
      <c r="D34" s="106">
        <v>57300000</v>
      </c>
      <c r="E34" s="106">
        <v>18126686</v>
      </c>
      <c r="F34" s="106">
        <v>41432321</v>
      </c>
      <c r="G34" s="106">
        <v>68104979</v>
      </c>
      <c r="H34" s="107">
        <v>11811301.2195337</v>
      </c>
      <c r="I34" s="107">
        <f>H34+I26</f>
        <v>37878862.652</v>
      </c>
      <c r="J34" s="107">
        <f>'Program Costs &amp; Impacts'!U51</f>
        <v>44925725.2493</v>
      </c>
      <c r="K34" s="110">
        <f t="shared" si="1"/>
        <v>0.8034898788798436</v>
      </c>
      <c r="L34" s="110">
        <f t="shared" si="1"/>
        <v>1.1140841956470589</v>
      </c>
      <c r="M34" s="111">
        <f t="shared" si="1"/>
        <v>0.784044070668412</v>
      </c>
    </row>
    <row r="35" ht="15">
      <c r="H35" s="112"/>
    </row>
    <row r="37" spans="1:4" ht="16.5" thickBot="1">
      <c r="A37" s="22" t="s">
        <v>56</v>
      </c>
      <c r="B37" s="5"/>
      <c r="C37" s="5"/>
      <c r="D37" s="5"/>
    </row>
    <row r="38" spans="1:4" ht="60.75" thickBot="1">
      <c r="A38" s="64"/>
      <c r="B38" s="65" t="s">
        <v>147</v>
      </c>
      <c r="C38" s="65" t="s">
        <v>146</v>
      </c>
      <c r="D38" s="66" t="s">
        <v>145</v>
      </c>
    </row>
    <row r="39" spans="1:4" ht="15.75">
      <c r="A39" s="130" t="s">
        <v>46</v>
      </c>
      <c r="B39" s="131"/>
      <c r="C39" s="131"/>
      <c r="D39" s="132">
        <f>SUM(D40:D48)</f>
        <v>3188380.0798</v>
      </c>
    </row>
    <row r="40" spans="1:4" ht="15">
      <c r="A40" s="67" t="s">
        <v>6</v>
      </c>
      <c r="B40" s="68"/>
      <c r="C40" s="68"/>
      <c r="D40" s="69">
        <v>2262580.9726</v>
      </c>
    </row>
    <row r="41" spans="1:4" ht="15">
      <c r="A41" s="67" t="s">
        <v>7</v>
      </c>
      <c r="B41" s="68"/>
      <c r="C41" s="68"/>
      <c r="D41" s="69"/>
    </row>
    <row r="42" spans="1:4" ht="15">
      <c r="A42" s="67" t="s">
        <v>8</v>
      </c>
      <c r="B42" s="68"/>
      <c r="C42" s="68"/>
      <c r="D42" s="69"/>
    </row>
    <row r="43" spans="1:7" ht="15">
      <c r="A43" s="67" t="s">
        <v>9</v>
      </c>
      <c r="B43" s="68"/>
      <c r="C43" s="68"/>
      <c r="D43" s="69">
        <v>876979.8747</v>
      </c>
      <c r="G43" s="127"/>
    </row>
    <row r="44" spans="1:4" ht="15">
      <c r="A44" s="67" t="s">
        <v>10</v>
      </c>
      <c r="B44" s="68"/>
      <c r="C44" s="68"/>
      <c r="D44" s="69"/>
    </row>
    <row r="45" spans="1:7" ht="15">
      <c r="A45" s="67" t="s">
        <v>12</v>
      </c>
      <c r="B45" s="68"/>
      <c r="C45" s="68"/>
      <c r="D45" s="69"/>
      <c r="G45" s="127"/>
    </row>
    <row r="46" spans="1:4" ht="15">
      <c r="A46" s="67" t="s">
        <v>13</v>
      </c>
      <c r="B46" s="68"/>
      <c r="C46" s="68"/>
      <c r="D46" s="69"/>
    </row>
    <row r="47" spans="1:4" ht="15">
      <c r="A47" s="67" t="s">
        <v>14</v>
      </c>
      <c r="B47" s="68"/>
      <c r="C47" s="68"/>
      <c r="D47" s="69">
        <v>2224.8441</v>
      </c>
    </row>
    <row r="48" spans="1:4" ht="15">
      <c r="A48" s="67" t="s">
        <v>11</v>
      </c>
      <c r="B48" s="68"/>
      <c r="C48" s="68"/>
      <c r="D48" s="69">
        <v>46594.3884</v>
      </c>
    </row>
    <row r="49" spans="1:4" ht="15.75">
      <c r="A49" s="133" t="s">
        <v>47</v>
      </c>
      <c r="B49" s="134"/>
      <c r="C49" s="134"/>
      <c r="D49" s="135">
        <f>SUM(D50:D55)</f>
        <v>36798358.24950001</v>
      </c>
    </row>
    <row r="50" spans="1:4" ht="15">
      <c r="A50" s="70" t="s">
        <v>9</v>
      </c>
      <c r="B50" s="71"/>
      <c r="C50" s="71"/>
      <c r="D50" s="69">
        <v>2759719.1920000003</v>
      </c>
    </row>
    <row r="51" spans="1:4" ht="15">
      <c r="A51" s="72" t="s">
        <v>10</v>
      </c>
      <c r="B51" s="68"/>
      <c r="C51" s="68"/>
      <c r="D51" s="69"/>
    </row>
    <row r="52" spans="1:4" ht="15">
      <c r="A52" s="72" t="s">
        <v>15</v>
      </c>
      <c r="B52" s="68"/>
      <c r="C52" s="68"/>
      <c r="D52" s="69"/>
    </row>
    <row r="53" spans="1:5" ht="15">
      <c r="A53" s="72" t="s">
        <v>16</v>
      </c>
      <c r="B53" s="68"/>
      <c r="C53" s="68"/>
      <c r="D53" s="69">
        <v>24800034.7535</v>
      </c>
      <c r="E53" s="112"/>
    </row>
    <row r="54" spans="1:4" ht="15">
      <c r="A54" s="72" t="s">
        <v>13</v>
      </c>
      <c r="B54" s="68"/>
      <c r="C54" s="68"/>
      <c r="D54" s="69"/>
    </row>
    <row r="55" spans="1:4" ht="15">
      <c r="A55" s="72" t="s">
        <v>11</v>
      </c>
      <c r="B55" s="68"/>
      <c r="C55" s="68"/>
      <c r="D55" s="69">
        <v>9238604.304000001</v>
      </c>
    </row>
    <row r="56" spans="1:4" ht="15.75">
      <c r="A56" s="140" t="s">
        <v>148</v>
      </c>
      <c r="B56" s="68"/>
      <c r="C56" s="68"/>
      <c r="D56" s="69">
        <f>'Program Costs &amp; Impacts'!U50</f>
        <v>1816486.92</v>
      </c>
    </row>
    <row r="57" spans="1:4" ht="15.75">
      <c r="A57" s="140" t="s">
        <v>149</v>
      </c>
      <c r="B57" s="68"/>
      <c r="C57" s="68"/>
      <c r="D57" s="69">
        <f>'Program Costs &amp; Impacts'!U26</f>
        <v>3122500</v>
      </c>
    </row>
    <row r="58" spans="1:5" ht="16.5" thickBot="1">
      <c r="A58" s="136" t="s">
        <v>150</v>
      </c>
      <c r="B58" s="137"/>
      <c r="C58" s="137"/>
      <c r="D58" s="138">
        <f>D57+D56+D49+D39</f>
        <v>44925725.24930001</v>
      </c>
      <c r="E58" s="112"/>
    </row>
    <row r="59" spans="1:5" ht="15">
      <c r="A59" s="73"/>
      <c r="B59" s="74"/>
      <c r="C59" s="74"/>
      <c r="D59" s="74"/>
      <c r="E59" s="112"/>
    </row>
    <row r="60" spans="1:4" ht="16.5" thickBot="1">
      <c r="A60" s="22" t="s">
        <v>57</v>
      </c>
      <c r="B60" s="5"/>
      <c r="C60" s="5"/>
      <c r="D60" s="5"/>
    </row>
    <row r="61" spans="1:4" ht="60.75" thickBot="1">
      <c r="A61" s="64"/>
      <c r="B61" s="65" t="s">
        <v>147</v>
      </c>
      <c r="C61" s="65" t="s">
        <v>146</v>
      </c>
      <c r="D61" s="66" t="s">
        <v>145</v>
      </c>
    </row>
    <row r="62" spans="1:4" ht="15.75">
      <c r="A62" s="140" t="s">
        <v>46</v>
      </c>
      <c r="B62" s="68"/>
      <c r="C62" s="68"/>
      <c r="D62" s="69">
        <f>SUM(D63:D65)</f>
        <v>3188380.0798</v>
      </c>
    </row>
    <row r="63" spans="1:4" ht="15">
      <c r="A63" s="72" t="s">
        <v>17</v>
      </c>
      <c r="B63" s="68"/>
      <c r="C63" s="68"/>
      <c r="D63" s="69">
        <v>1507812.1125</v>
      </c>
    </row>
    <row r="64" spans="1:4" ht="15">
      <c r="A64" s="72" t="s">
        <v>18</v>
      </c>
      <c r="B64" s="68"/>
      <c r="C64" s="68"/>
      <c r="D64" s="69">
        <v>1552883.6037</v>
      </c>
    </row>
    <row r="65" spans="1:4" ht="15">
      <c r="A65" s="72" t="s">
        <v>151</v>
      </c>
      <c r="B65" s="68"/>
      <c r="C65" s="68"/>
      <c r="D65" s="69">
        <v>127684.3636</v>
      </c>
    </row>
    <row r="66" spans="1:4" ht="15.75">
      <c r="A66" s="140" t="s">
        <v>47</v>
      </c>
      <c r="B66" s="68"/>
      <c r="C66" s="68"/>
      <c r="D66" s="69">
        <f>SUM(D67:D69)</f>
        <v>36798358.2495</v>
      </c>
    </row>
    <row r="67" spans="1:4" ht="15">
      <c r="A67" s="72" t="s">
        <v>19</v>
      </c>
      <c r="B67" s="68"/>
      <c r="C67" s="68"/>
      <c r="D67" s="69">
        <v>28573358.32</v>
      </c>
    </row>
    <row r="68" spans="1:7" ht="15">
      <c r="A68" s="72" t="s">
        <v>20</v>
      </c>
      <c r="B68" s="68"/>
      <c r="C68" s="68"/>
      <c r="D68" s="69">
        <v>8224999.929500001</v>
      </c>
      <c r="E68" s="112"/>
      <c r="G68" s="127"/>
    </row>
    <row r="69" spans="1:4" ht="15">
      <c r="A69" s="72" t="s">
        <v>21</v>
      </c>
      <c r="B69" s="68"/>
      <c r="C69" s="68"/>
      <c r="D69" s="69">
        <v>0</v>
      </c>
    </row>
    <row r="70" spans="1:4" ht="15.75">
      <c r="A70" s="140" t="s">
        <v>148</v>
      </c>
      <c r="B70" s="68"/>
      <c r="C70" s="68"/>
      <c r="D70" s="69">
        <f>'Program Costs &amp; Impacts'!U50</f>
        <v>1816486.92</v>
      </c>
    </row>
    <row r="71" spans="1:4" ht="15.75">
      <c r="A71" s="140" t="s">
        <v>149</v>
      </c>
      <c r="B71" s="129"/>
      <c r="C71" s="129"/>
      <c r="D71" s="69">
        <f>'Program Costs &amp; Impacts'!U26</f>
        <v>3122500</v>
      </c>
    </row>
    <row r="72" spans="1:5" ht="16.5" thickBot="1">
      <c r="A72" s="139" t="s">
        <v>150</v>
      </c>
      <c r="B72" s="137"/>
      <c r="C72" s="137"/>
      <c r="D72" s="138">
        <f>D66+D62+D70+D71</f>
        <v>44925725.2493</v>
      </c>
      <c r="E72" s="112"/>
    </row>
    <row r="73" spans="4:5" ht="15">
      <c r="D73" s="112"/>
      <c r="E73" s="112"/>
    </row>
    <row r="74" ht="15">
      <c r="D74" s="112"/>
    </row>
    <row r="75" ht="15">
      <c r="E75" s="112"/>
    </row>
  </sheetData>
  <mergeCells count="8">
    <mergeCell ref="H22:J22"/>
    <mergeCell ref="K22:M22"/>
    <mergeCell ref="E22:G22"/>
    <mergeCell ref="B22:D22"/>
    <mergeCell ref="B30:D30"/>
    <mergeCell ref="E30:G30"/>
    <mergeCell ref="H30:J30"/>
    <mergeCell ref="K30:M30"/>
  </mergeCells>
  <printOptions horizontalCentered="1"/>
  <pageMargins left="0.5" right="0.24" top="1" bottom="0.5" header="1" footer="0.25"/>
  <pageSetup blackAndWhite="1" fitToHeight="0" fitToWidth="1" horizontalDpi="600" verticalDpi="600" orientation="landscape" scale="47" r:id="rId1"/>
  <headerFooter alignWithMargins="0">
    <oddFooter>&amp;L&amp;F/&amp;A&amp;C&amp;P/&amp;N&amp;R&amp;D/&amp;T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Sutton</dc:creator>
  <cp:keywords/>
  <dc:description/>
  <cp:lastModifiedBy>thanami</cp:lastModifiedBy>
  <cp:lastPrinted>2008-04-15T23:16:25Z</cp:lastPrinted>
  <dcterms:created xsi:type="dcterms:W3CDTF">2006-03-03T06:02:52Z</dcterms:created>
  <dcterms:modified xsi:type="dcterms:W3CDTF">2008-06-18T17:26:44Z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-1114310180</vt:i4>
  </property>
  <property fmtid="{D5CDD505-2E9C-101B-9397-08002B2CF9AE}" pid="3" name="_NewReviewCycle">
    <vt:lpwstr/>
  </property>
  <property fmtid="{D5CDD505-2E9C-101B-9397-08002B2CF9AE}" pid="4" name="_EmailSubject">
    <vt:lpwstr>DRAFT AGENDA for 3/22 meeting</vt:lpwstr>
  </property>
  <property fmtid="{D5CDD505-2E9C-101B-9397-08002B2CF9AE}" pid="5" name="_AuthorEmail">
    <vt:lpwstr>JST@cpuc.ca.gov</vt:lpwstr>
  </property>
  <property fmtid="{D5CDD505-2E9C-101B-9397-08002B2CF9AE}" pid="6" name="_AuthorEmailDisplayName">
    <vt:lpwstr>Tagnipes, Jeorge S.</vt:lpwstr>
  </property>
  <property fmtid="{D5CDD505-2E9C-101B-9397-08002B2CF9AE}" pid="7" name="_ReviewingToolsShownOnce">
    <vt:lpwstr/>
  </property>
</Properties>
</file>