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2265" windowWidth="9420" windowHeight="5010" tabRatio="752" activeTab="1"/>
  </bookViews>
  <sheets>
    <sheet name="Boiler WH" sheetId="1" r:id="rId1"/>
    <sheet name="WH Controller" sheetId="2" r:id="rId2"/>
    <sheet name="Wall Furnace" sheetId="3" r:id="rId3"/>
    <sheet name="Summary Savings" sheetId="4" r:id="rId4"/>
  </sheets>
  <definedNames>
    <definedName name="_xlnm.Print_Area" localSheetId="0">'Boiler WH'!$A$3:$V$40</definedName>
    <definedName name="_xlnm.Print_Area" localSheetId="3">'Summary Savings'!$A$1:$O$37</definedName>
    <definedName name="_xlnm.Print_Area" localSheetId="2">'Wall Furnace'!$A$1:$I$39</definedName>
  </definedNames>
  <calcPr fullCalcOnLoad="1"/>
</workbook>
</file>

<file path=xl/sharedStrings.xml><?xml version="1.0" encoding="utf-8"?>
<sst xmlns="http://schemas.openxmlformats.org/spreadsheetml/2006/main" count="196" uniqueCount="111">
  <si>
    <t>MULTI FAMILY RCP PROGRAM</t>
  </si>
  <si>
    <t>Analysis of Program Elements</t>
  </si>
  <si>
    <t>Mid Size</t>
  </si>
  <si>
    <t>Large</t>
  </si>
  <si>
    <t>Assumptions:</t>
  </si>
  <si>
    <t>Gas Rate</t>
  </si>
  <si>
    <t>$/th</t>
  </si>
  <si>
    <t>Small</t>
  </si>
  <si>
    <t>Medium</t>
  </si>
  <si>
    <t>Savings</t>
  </si>
  <si>
    <t>Cost</t>
  </si>
  <si>
    <t>Savings($)</t>
  </si>
  <si>
    <t>WALL FURNACES</t>
  </si>
  <si>
    <t>Existing wall furnaces are 25-30 years old.</t>
  </si>
  <si>
    <t>Can design an early replacement program to replace them 7-8 years earlier</t>
  </si>
  <si>
    <t>Type of Home</t>
  </si>
  <si>
    <t>MF Pre-T-24</t>
  </si>
  <si>
    <t>Climate</t>
  </si>
  <si>
    <t>Zone</t>
  </si>
  <si>
    <t>Annual Fuel Consumed</t>
  </si>
  <si>
    <t>50% Effcy</t>
  </si>
  <si>
    <t>70%Effcy</t>
  </si>
  <si>
    <t>Th/Yr</t>
  </si>
  <si>
    <t>Furnace</t>
  </si>
  <si>
    <t>Cost ($)</t>
  </si>
  <si>
    <t>Exist wall furnace effcy = 50%, new furnace = 70%</t>
  </si>
  <si>
    <t>200-300/unit</t>
  </si>
  <si>
    <t>Proposed incentive level =</t>
  </si>
  <si>
    <t>DHW</t>
  </si>
  <si>
    <t>Climate Zone 1</t>
  </si>
  <si>
    <t>Climate Zone 2</t>
  </si>
  <si>
    <t>Climate Zone 3</t>
  </si>
  <si>
    <t>Climate Zone 4</t>
  </si>
  <si>
    <t>Climate Zone 5</t>
  </si>
  <si>
    <t>Climate Zone 6</t>
  </si>
  <si>
    <t>Climate Zone 7</t>
  </si>
  <si>
    <t>Climate Zone 8</t>
  </si>
  <si>
    <t>Climate Zone 9</t>
  </si>
  <si>
    <t>Climate Zone 10</t>
  </si>
  <si>
    <t>Climate Zone 11</t>
  </si>
  <si>
    <t>Climate Zone 12</t>
  </si>
  <si>
    <t>Climate Zone 13</t>
  </si>
  <si>
    <t>Climate Zone 14</t>
  </si>
  <si>
    <t>Climate Zone 15</t>
  </si>
  <si>
    <t>Climate Zone 16</t>
  </si>
  <si>
    <t>Large Apartment Unit Complex</t>
  </si>
  <si>
    <t>Small Apartment Complex</t>
  </si>
  <si>
    <t>Medium Apartment Complex</t>
  </si>
  <si>
    <t>Space Heating</t>
  </si>
  <si>
    <t>DHW + Space Heating</t>
  </si>
  <si>
    <t xml:space="preserve">reduction from Medium </t>
  </si>
  <si>
    <t>reduction from Large</t>
  </si>
  <si>
    <t>Wall Furnace</t>
  </si>
  <si>
    <t>Climate Zone</t>
  </si>
  <si>
    <t>Mowris</t>
  </si>
  <si>
    <t>Furnace Cost</t>
  </si>
  <si>
    <t>Savings Therm</t>
  </si>
  <si>
    <t>Savings Cost</t>
  </si>
  <si>
    <t>Incentive per Unit</t>
  </si>
  <si>
    <t>Demand Therm</t>
  </si>
  <si>
    <t>Simple Payback</t>
  </si>
  <si>
    <t>Mid Size Apartments</t>
  </si>
  <si>
    <t>Small Apartments</t>
  </si>
  <si>
    <t>Large Apartments</t>
  </si>
  <si>
    <t>Existing Boiler efficiency</t>
  </si>
  <si>
    <t>Proposed Boiler efficiency</t>
  </si>
  <si>
    <t>Apt Size</t>
  </si>
  <si>
    <t>Av Units</t>
  </si>
  <si>
    <t>Boiler Size MBTU</t>
  </si>
  <si>
    <t>Equip Cost</t>
  </si>
  <si>
    <t>1 thru 16</t>
  </si>
  <si>
    <t>Water Htr Size MBTU</t>
  </si>
  <si>
    <t>Gas Rate $/Therm</t>
  </si>
  <si>
    <t>Controller Cost</t>
  </si>
  <si>
    <t>Very Large</t>
  </si>
  <si>
    <t>Range of Units</t>
  </si>
  <si>
    <t>No Analysis Done</t>
  </si>
  <si>
    <t xml:space="preserve">&gt; 60 </t>
  </si>
  <si>
    <t>20 - 40</t>
  </si>
  <si>
    <t>40 - 60</t>
  </si>
  <si>
    <r>
      <t>Central Storage Water Heaters: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DHW and Space Heating</t>
    </r>
  </si>
  <si>
    <t>20 - 30</t>
  </si>
  <si>
    <t>30 - 40</t>
  </si>
  <si>
    <t>40 - 50</t>
  </si>
  <si>
    <t>Incentive per MBTU</t>
  </si>
  <si>
    <r>
      <t>Central Water Heater Controllers: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DHW and Space Heating</t>
    </r>
  </si>
  <si>
    <t>DHW Heating Percent Savings</t>
  </si>
  <si>
    <r>
      <t>Central Water Heater Controllers: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DHW Heating Only</t>
    </r>
  </si>
  <si>
    <r>
      <t>Central Boilers: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DHW  Heating Only</t>
    </r>
  </si>
  <si>
    <r>
      <t>Central Storage Water Heaters: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DHW   Heating Only</t>
    </r>
  </si>
  <si>
    <r>
      <t>Central Boilers: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DHW  and Space Heating</t>
    </r>
  </si>
  <si>
    <t>SpHtgSavg</t>
  </si>
  <si>
    <t>Consumptions based on Mowris study.</t>
  </si>
  <si>
    <t xml:space="preserve">Assumed 15% savings from space heating energy use. </t>
  </si>
  <si>
    <t>BASELINE ENERGY USE CALCULATIONS BY CLIMATE ZONES</t>
  </si>
  <si>
    <t>Wall furnace savings based on energy consumption difference between a 50% AFUE old</t>
  </si>
  <si>
    <t xml:space="preserve">  furnace and a 70% AFUE new furnace</t>
  </si>
  <si>
    <t>Assumes that due to reduction in piping distances, per unit consumption in medium and</t>
  </si>
  <si>
    <t xml:space="preserve">   small apartments will be 20% lower successively</t>
  </si>
  <si>
    <t>Mowris study was based on a 45 unit complex.</t>
  </si>
  <si>
    <t>DHW only  Incentive  $/therm</t>
  </si>
  <si>
    <t>DHW+Sp Htg Incentive  $/therm</t>
  </si>
  <si>
    <t>Combined DHW and Hydronic Space Heating Percent Savings</t>
  </si>
  <si>
    <t xml:space="preserve">          Analysis of Program Elements</t>
  </si>
  <si>
    <t>Mowris study calculated space heating savings by climate zones from computer simulation</t>
  </si>
  <si>
    <t>Mowris study assumed same DHW consumption per unit over all Climate Zones.</t>
  </si>
  <si>
    <t>This is used to back calculate space heating energy use.</t>
  </si>
  <si>
    <t>Average Units per Controller</t>
  </si>
  <si>
    <t>Savings per Unit</t>
  </si>
  <si>
    <t>Savings per unit x Av. Units</t>
  </si>
  <si>
    <t>Convert to be consistent with 2004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</si>
</sst>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/>
    </xf>
    <xf numFmtId="9" fontId="3" fillId="0" borderId="0" xfId="21" applyFont="1" applyAlignment="1">
      <alignment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0" xfId="0" applyFont="1" applyFill="1" applyAlignment="1">
      <alignment horizontal="center" wrapText="1"/>
    </xf>
    <xf numFmtId="3" fontId="3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5" xfId="0" applyFont="1" applyBorder="1" applyAlignment="1">
      <alignment wrapText="1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2" borderId="1" xfId="0" applyFont="1" applyFill="1" applyBorder="1" applyAlignment="1">
      <alignment/>
    </xf>
    <xf numFmtId="9" fontId="3" fillId="0" borderId="6" xfId="21" applyFont="1" applyBorder="1" applyAlignment="1">
      <alignment/>
    </xf>
    <xf numFmtId="9" fontId="3" fillId="0" borderId="1" xfId="2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" fontId="3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5" xfId="0" applyNumberForma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3" fillId="0" borderId="5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5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8" fillId="2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167" fontId="0" fillId="7" borderId="11" xfId="17" applyNumberForma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3" fontId="3" fillId="7" borderId="9" xfId="0" applyNumberFormat="1" applyFont="1" applyFill="1" applyBorder="1" applyAlignment="1">
      <alignment horizontal="center"/>
    </xf>
    <xf numFmtId="167" fontId="0" fillId="0" borderId="11" xfId="17" applyNumberFormat="1" applyFill="1" applyBorder="1" applyAlignment="1">
      <alignment/>
    </xf>
    <xf numFmtId="3" fontId="3" fillId="0" borderId="5" xfId="0" applyNumberFormat="1" applyFont="1" applyFill="1" applyBorder="1" applyAlignment="1">
      <alignment horizontal="center"/>
    </xf>
    <xf numFmtId="164" fontId="0" fillId="7" borderId="11" xfId="0" applyNumberFormat="1" applyFill="1" applyBorder="1" applyAlignment="1">
      <alignment/>
    </xf>
    <xf numFmtId="3" fontId="3" fillId="7" borderId="11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wrapText="1"/>
    </xf>
    <xf numFmtId="0" fontId="3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="75" zoomScaleNormal="75" workbookViewId="0" topLeftCell="A1">
      <selection activeCell="N35" sqref="N35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4" width="7.28125" style="0" customWidth="1"/>
    <col min="5" max="5" width="8.7109375" style="0" customWidth="1"/>
    <col min="6" max="7" width="7.8515625" style="0" customWidth="1"/>
    <col min="8" max="9" width="7.28125" style="0" customWidth="1"/>
    <col min="10" max="10" width="8.7109375" style="0" customWidth="1"/>
    <col min="11" max="12" width="7.8515625" style="0" customWidth="1"/>
    <col min="13" max="14" width="7.28125" style="0" customWidth="1"/>
    <col min="15" max="15" width="8.7109375" style="0" customWidth="1"/>
    <col min="16" max="16" width="7.8515625" style="0" customWidth="1"/>
    <col min="17" max="17" width="9.28125" style="0" customWidth="1"/>
    <col min="18" max="18" width="7.7109375" style="0" customWidth="1"/>
  </cols>
  <sheetData>
    <row r="2" ht="12.75">
      <c r="H2" s="2" t="s">
        <v>0</v>
      </c>
    </row>
    <row r="3" spans="1:18" ht="12.75">
      <c r="A3" s="22"/>
      <c r="B3" s="10"/>
      <c r="C3" s="10"/>
      <c r="D3" s="10"/>
      <c r="E3" s="10"/>
      <c r="F3" s="10"/>
      <c r="G3" s="10"/>
      <c r="H3" s="10" t="s">
        <v>103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7"/>
      <c r="T4" s="44"/>
      <c r="U4" s="44"/>
      <c r="V4" s="44"/>
      <c r="W4" s="23"/>
    </row>
    <row r="5" spans="1:22" ht="25.5">
      <c r="A5" s="25" t="s">
        <v>53</v>
      </c>
      <c r="B5" s="25" t="s">
        <v>59</v>
      </c>
      <c r="C5" s="25" t="s">
        <v>56</v>
      </c>
      <c r="D5" s="25" t="s">
        <v>57</v>
      </c>
      <c r="E5" s="25" t="s">
        <v>58</v>
      </c>
      <c r="F5" s="25" t="s">
        <v>60</v>
      </c>
      <c r="G5" s="25" t="s">
        <v>59</v>
      </c>
      <c r="H5" s="25" t="s">
        <v>56</v>
      </c>
      <c r="I5" s="25" t="s">
        <v>57</v>
      </c>
      <c r="J5" s="25" t="s">
        <v>58</v>
      </c>
      <c r="K5" s="25" t="s">
        <v>60</v>
      </c>
      <c r="L5" s="55" t="s">
        <v>59</v>
      </c>
      <c r="M5" s="25" t="s">
        <v>56</v>
      </c>
      <c r="N5" s="25" t="s">
        <v>57</v>
      </c>
      <c r="O5" s="25" t="s">
        <v>58</v>
      </c>
      <c r="P5" s="25" t="s">
        <v>60</v>
      </c>
      <c r="Q5" s="55" t="s">
        <v>53</v>
      </c>
      <c r="R5" s="55" t="s">
        <v>59</v>
      </c>
      <c r="S5" s="55" t="s">
        <v>56</v>
      </c>
      <c r="T5" s="55" t="s">
        <v>57</v>
      </c>
      <c r="U5" s="55" t="s">
        <v>58</v>
      </c>
      <c r="V5" s="55" t="s">
        <v>60</v>
      </c>
    </row>
    <row r="6" spans="1:22" ht="12.75">
      <c r="A6" s="82"/>
      <c r="B6" s="106"/>
      <c r="C6" s="106"/>
      <c r="D6" s="106"/>
      <c r="E6" s="106"/>
      <c r="F6" s="107"/>
      <c r="G6" s="81"/>
      <c r="H6" s="81"/>
      <c r="I6" s="81"/>
      <c r="J6" s="81"/>
      <c r="K6" s="95"/>
      <c r="L6" s="81"/>
      <c r="M6" s="81"/>
      <c r="N6" s="81"/>
      <c r="O6" s="81"/>
      <c r="P6" s="95"/>
      <c r="Q6" s="81"/>
      <c r="R6" s="81"/>
      <c r="S6" s="81"/>
      <c r="T6" s="81"/>
      <c r="U6" s="81"/>
      <c r="V6" s="95"/>
    </row>
    <row r="7" spans="1:22" ht="12.75">
      <c r="A7" s="83" t="s">
        <v>88</v>
      </c>
      <c r="B7" s="12"/>
      <c r="C7" s="12"/>
      <c r="D7" s="12"/>
      <c r="E7" s="12"/>
      <c r="F7" s="67"/>
      <c r="G7" s="12"/>
      <c r="H7" s="12"/>
      <c r="I7" s="12"/>
      <c r="J7" s="12"/>
      <c r="K7" s="67"/>
      <c r="L7" s="12"/>
      <c r="M7" s="12"/>
      <c r="N7" s="12"/>
      <c r="O7" s="12"/>
      <c r="P7" s="67"/>
      <c r="Q7" s="22" t="s">
        <v>89</v>
      </c>
      <c r="R7" s="96"/>
      <c r="S7" s="81"/>
      <c r="T7" s="81"/>
      <c r="U7" s="81"/>
      <c r="V7" s="95"/>
    </row>
    <row r="8" spans="1:22" ht="12.75">
      <c r="A8" s="84"/>
      <c r="B8" s="37"/>
      <c r="C8" s="37"/>
      <c r="D8" s="37"/>
      <c r="E8" s="37"/>
      <c r="F8" s="75"/>
      <c r="G8" s="37"/>
      <c r="H8" s="37"/>
      <c r="I8" s="37"/>
      <c r="J8" s="37"/>
      <c r="K8" s="75"/>
      <c r="L8" s="37"/>
      <c r="M8" s="37"/>
      <c r="N8" s="37"/>
      <c r="O8" s="37"/>
      <c r="P8" s="75"/>
      <c r="Q8" s="52"/>
      <c r="R8" s="1"/>
      <c r="S8" s="50"/>
      <c r="T8" s="50"/>
      <c r="U8" s="50"/>
      <c r="V8" s="97"/>
    </row>
    <row r="9" spans="1:22" ht="12.75">
      <c r="A9" s="74"/>
      <c r="B9" s="109" t="s">
        <v>62</v>
      </c>
      <c r="C9" s="109"/>
      <c r="D9" s="109"/>
      <c r="E9" s="109"/>
      <c r="F9" s="110"/>
      <c r="G9" s="109" t="s">
        <v>61</v>
      </c>
      <c r="H9" s="109"/>
      <c r="I9" s="109"/>
      <c r="J9" s="109"/>
      <c r="K9" s="110"/>
      <c r="L9" s="109" t="s">
        <v>63</v>
      </c>
      <c r="M9" s="109"/>
      <c r="N9" s="109"/>
      <c r="O9" s="109"/>
      <c r="P9" s="110"/>
      <c r="Q9" s="51"/>
      <c r="R9" s="109" t="s">
        <v>62</v>
      </c>
      <c r="S9" s="109"/>
      <c r="T9" s="109"/>
      <c r="U9" s="109"/>
      <c r="V9" s="110"/>
    </row>
    <row r="10" spans="1:22" ht="12.75">
      <c r="A10" s="101" t="s">
        <v>70</v>
      </c>
      <c r="B10" s="63">
        <v>4000</v>
      </c>
      <c r="C10" s="127">
        <v>428.57142857142844</v>
      </c>
      <c r="D10" s="64">
        <v>214.28571428571422</v>
      </c>
      <c r="E10" s="64">
        <v>1000</v>
      </c>
      <c r="F10" s="56">
        <v>39.66666666666668</v>
      </c>
      <c r="G10" s="105">
        <v>7000</v>
      </c>
      <c r="H10" s="125">
        <v>750</v>
      </c>
      <c r="I10" s="104">
        <v>375</v>
      </c>
      <c r="J10" s="104">
        <v>1500</v>
      </c>
      <c r="K10" s="56">
        <v>22.933333333333334</v>
      </c>
      <c r="L10" s="63">
        <v>11250</v>
      </c>
      <c r="M10" s="63">
        <v>1205.3571428571431</v>
      </c>
      <c r="N10" s="64">
        <v>602.6785714285716</v>
      </c>
      <c r="O10" s="64">
        <v>2000</v>
      </c>
      <c r="P10" s="56">
        <v>17.25629629629629</v>
      </c>
      <c r="Q10" s="101" t="s">
        <v>70</v>
      </c>
      <c r="R10" s="63">
        <v>2400</v>
      </c>
      <c r="S10" s="122">
        <v>257.14285714285734</v>
      </c>
      <c r="T10" s="64">
        <v>128.57142857142867</v>
      </c>
      <c r="U10" s="64">
        <v>550</v>
      </c>
      <c r="V10" s="98">
        <v>26.833333333333314</v>
      </c>
    </row>
    <row r="11" spans="1:22" ht="12.75">
      <c r="A11" s="85"/>
      <c r="B11" s="96"/>
      <c r="C11" s="96"/>
      <c r="D11" s="96"/>
      <c r="E11" s="96"/>
      <c r="F11" s="126">
        <f>F10*D10</f>
        <v>8500</v>
      </c>
      <c r="G11" s="12"/>
      <c r="H11" s="14"/>
      <c r="I11" s="14"/>
      <c r="J11" s="14"/>
      <c r="K11" s="123">
        <f>K10*I10</f>
        <v>8600</v>
      </c>
      <c r="L11" s="12"/>
      <c r="M11" s="14"/>
      <c r="N11" s="14"/>
      <c r="O11" s="14"/>
      <c r="P11" s="60"/>
      <c r="Q11" s="23"/>
      <c r="R11" s="12"/>
      <c r="S11" s="96"/>
      <c r="T11" s="96"/>
      <c r="U11" s="96"/>
      <c r="V11" s="128">
        <f>V10*T10</f>
        <v>3450</v>
      </c>
    </row>
    <row r="12" spans="1:22" ht="12.75">
      <c r="A12" s="83" t="s">
        <v>90</v>
      </c>
      <c r="B12" s="12"/>
      <c r="C12" s="14"/>
      <c r="D12" s="14"/>
      <c r="E12" s="14"/>
      <c r="F12" s="60"/>
      <c r="G12" s="12"/>
      <c r="H12" s="14"/>
      <c r="I12" s="14"/>
      <c r="J12" s="14"/>
      <c r="K12" s="102"/>
      <c r="L12" s="12"/>
      <c r="M12" s="14"/>
      <c r="N12" s="14"/>
      <c r="O12" s="14"/>
      <c r="P12" s="60"/>
      <c r="Q12" s="22" t="s">
        <v>80</v>
      </c>
      <c r="R12" s="53"/>
      <c r="S12" s="96"/>
      <c r="T12" s="96"/>
      <c r="U12" s="96"/>
      <c r="V12" s="99"/>
    </row>
    <row r="13" spans="1:22" ht="12.75">
      <c r="A13" s="84"/>
      <c r="B13" s="37"/>
      <c r="C13" s="44"/>
      <c r="D13" s="44"/>
      <c r="E13" s="44"/>
      <c r="F13" s="61"/>
      <c r="G13" s="37"/>
      <c r="H13" s="44"/>
      <c r="I13" s="44"/>
      <c r="J13" s="44"/>
      <c r="K13" s="103"/>
      <c r="L13" s="37"/>
      <c r="M13" s="44"/>
      <c r="N13" s="44"/>
      <c r="O13" s="44"/>
      <c r="P13" s="61"/>
      <c r="Q13" s="52"/>
      <c r="R13" s="52"/>
      <c r="S13" s="1"/>
      <c r="T13" s="1"/>
      <c r="U13" s="1"/>
      <c r="V13" s="100"/>
    </row>
    <row r="14" spans="1:22" ht="12.75">
      <c r="A14" s="36"/>
      <c r="B14" s="109" t="s">
        <v>62</v>
      </c>
      <c r="C14" s="109"/>
      <c r="D14" s="109"/>
      <c r="E14" s="109"/>
      <c r="F14" s="110"/>
      <c r="G14" s="109" t="s">
        <v>61</v>
      </c>
      <c r="H14" s="109"/>
      <c r="I14" s="109"/>
      <c r="J14" s="109"/>
      <c r="K14" s="110"/>
      <c r="L14" s="109" t="s">
        <v>63</v>
      </c>
      <c r="M14" s="109"/>
      <c r="N14" s="109"/>
      <c r="O14" s="109"/>
      <c r="P14" s="110"/>
      <c r="Q14" s="51"/>
      <c r="R14" s="109" t="s">
        <v>62</v>
      </c>
      <c r="S14" s="109"/>
      <c r="T14" s="109"/>
      <c r="U14" s="109"/>
      <c r="V14" s="110"/>
    </row>
    <row r="15" spans="1:22" ht="12.75">
      <c r="A15" s="86">
        <v>1</v>
      </c>
      <c r="B15" s="68">
        <v>11573.3333333333</v>
      </c>
      <c r="C15" s="88">
        <v>1240</v>
      </c>
      <c r="D15" s="91">
        <v>620</v>
      </c>
      <c r="E15" s="91">
        <v>1000</v>
      </c>
      <c r="F15" s="94">
        <v>13.709677419354838</v>
      </c>
      <c r="G15" s="88">
        <v>20253.333333333336</v>
      </c>
      <c r="H15" s="88">
        <v>2170</v>
      </c>
      <c r="I15" s="91">
        <v>1085</v>
      </c>
      <c r="J15" s="91">
        <v>1500</v>
      </c>
      <c r="K15" s="94">
        <v>7.926267281105991</v>
      </c>
      <c r="L15" s="68">
        <v>32550</v>
      </c>
      <c r="M15" s="68">
        <v>3487.5</v>
      </c>
      <c r="N15" s="91">
        <v>1743.75</v>
      </c>
      <c r="O15" s="91">
        <v>2000</v>
      </c>
      <c r="P15" s="94">
        <v>5.96415770609319</v>
      </c>
      <c r="Q15" s="66">
        <v>1</v>
      </c>
      <c r="R15" s="88">
        <v>6944</v>
      </c>
      <c r="S15" s="88">
        <v>744</v>
      </c>
      <c r="T15" s="91">
        <v>372</v>
      </c>
      <c r="U15" s="91">
        <v>550</v>
      </c>
      <c r="V15" s="94">
        <v>9.274193548387096</v>
      </c>
    </row>
    <row r="16" spans="1:22" ht="12.75">
      <c r="A16" s="86">
        <v>2</v>
      </c>
      <c r="B16" s="69">
        <v>8800</v>
      </c>
      <c r="C16" s="89">
        <v>942.8571428571431</v>
      </c>
      <c r="D16" s="92">
        <v>471.42857142857156</v>
      </c>
      <c r="E16" s="92">
        <v>1000</v>
      </c>
      <c r="F16" s="59">
        <v>18.030303030303024</v>
      </c>
      <c r="G16" s="89">
        <v>15400</v>
      </c>
      <c r="H16" s="89">
        <v>1650</v>
      </c>
      <c r="I16" s="92">
        <v>825</v>
      </c>
      <c r="J16" s="92">
        <v>1500</v>
      </c>
      <c r="K16" s="59">
        <v>10.424242424242424</v>
      </c>
      <c r="L16" s="69">
        <v>24750</v>
      </c>
      <c r="M16" s="69">
        <v>2651.7857142857138</v>
      </c>
      <c r="N16" s="92">
        <v>1325.8928571428569</v>
      </c>
      <c r="O16" s="92">
        <v>2000</v>
      </c>
      <c r="P16" s="59">
        <v>7.843771043771046</v>
      </c>
      <c r="Q16" s="67">
        <v>2</v>
      </c>
      <c r="R16" s="89">
        <v>5280</v>
      </c>
      <c r="S16" s="89">
        <v>565.7142857142853</v>
      </c>
      <c r="T16" s="92">
        <v>282.85714285714266</v>
      </c>
      <c r="U16" s="92">
        <v>550</v>
      </c>
      <c r="V16" s="59">
        <v>12.196969696969706</v>
      </c>
    </row>
    <row r="17" spans="1:22" ht="12.75">
      <c r="A17" s="86">
        <v>3</v>
      </c>
      <c r="B17" s="69">
        <v>9013.333333333336</v>
      </c>
      <c r="C17" s="89">
        <v>965.7142857142853</v>
      </c>
      <c r="D17" s="92">
        <v>482.85714285714266</v>
      </c>
      <c r="E17" s="92">
        <v>1000</v>
      </c>
      <c r="F17" s="59">
        <v>17.603550295857996</v>
      </c>
      <c r="G17" s="89">
        <v>15773.333333333336</v>
      </c>
      <c r="H17" s="89">
        <v>1690</v>
      </c>
      <c r="I17" s="92">
        <v>845</v>
      </c>
      <c r="J17" s="92">
        <v>1500</v>
      </c>
      <c r="K17" s="59">
        <v>10.177514792899409</v>
      </c>
      <c r="L17" s="69">
        <v>25350</v>
      </c>
      <c r="M17" s="69">
        <v>2716.0714285714275</v>
      </c>
      <c r="N17" s="92">
        <v>1358.0357142857138</v>
      </c>
      <c r="O17" s="92">
        <v>2000</v>
      </c>
      <c r="P17" s="59">
        <v>7.658119658119661</v>
      </c>
      <c r="Q17" s="67">
        <v>3</v>
      </c>
      <c r="R17" s="89">
        <v>5408</v>
      </c>
      <c r="S17" s="89">
        <v>579.4285714285716</v>
      </c>
      <c r="T17" s="92">
        <v>289.7142857142858</v>
      </c>
      <c r="U17" s="92">
        <v>550</v>
      </c>
      <c r="V17" s="59">
        <v>11.908284023668637</v>
      </c>
    </row>
    <row r="18" spans="1:22" ht="12.75">
      <c r="A18" s="86">
        <v>4</v>
      </c>
      <c r="B18" s="69">
        <v>9226.666666666668</v>
      </c>
      <c r="C18" s="89">
        <v>988.5714285714275</v>
      </c>
      <c r="D18" s="92">
        <v>494.28571428571377</v>
      </c>
      <c r="E18" s="92">
        <v>1000</v>
      </c>
      <c r="F18" s="59">
        <v>17.196531791907532</v>
      </c>
      <c r="G18" s="89">
        <v>16146.666666666668</v>
      </c>
      <c r="H18" s="89">
        <v>1730</v>
      </c>
      <c r="I18" s="92">
        <v>865.0000000000009</v>
      </c>
      <c r="J18" s="92">
        <v>1500</v>
      </c>
      <c r="K18" s="59">
        <v>9.942196531791897</v>
      </c>
      <c r="L18" s="69">
        <v>25950</v>
      </c>
      <c r="M18" s="69">
        <v>2780.357142857145</v>
      </c>
      <c r="N18" s="92">
        <v>1390.1785714285725</v>
      </c>
      <c r="O18" s="92">
        <v>2000</v>
      </c>
      <c r="P18" s="59">
        <v>7.481053307642897</v>
      </c>
      <c r="Q18" s="67">
        <v>4</v>
      </c>
      <c r="R18" s="89">
        <v>5536</v>
      </c>
      <c r="S18" s="89">
        <v>593.1428571428578</v>
      </c>
      <c r="T18" s="92">
        <v>296.5714285714289</v>
      </c>
      <c r="U18" s="92">
        <v>550</v>
      </c>
      <c r="V18" s="59">
        <v>11.6329479768786</v>
      </c>
    </row>
    <row r="19" spans="1:22" ht="12.75">
      <c r="A19" s="86">
        <v>5</v>
      </c>
      <c r="B19" s="69">
        <v>9440</v>
      </c>
      <c r="C19" s="89">
        <v>1011.4285714285706</v>
      </c>
      <c r="D19" s="92">
        <v>505.7142857142853</v>
      </c>
      <c r="E19" s="92">
        <v>1000</v>
      </c>
      <c r="F19" s="59">
        <v>16.807909604519786</v>
      </c>
      <c r="G19" s="89">
        <v>16520</v>
      </c>
      <c r="H19" s="89">
        <v>1770</v>
      </c>
      <c r="I19" s="92">
        <v>885</v>
      </c>
      <c r="J19" s="92">
        <v>1500</v>
      </c>
      <c r="K19" s="59">
        <v>9.717514124293785</v>
      </c>
      <c r="L19" s="69">
        <v>22050</v>
      </c>
      <c r="M19" s="69">
        <v>2362.5</v>
      </c>
      <c r="N19" s="92">
        <v>1181.25</v>
      </c>
      <c r="O19" s="92">
        <v>2000</v>
      </c>
      <c r="P19" s="59">
        <v>8.804232804232804</v>
      </c>
      <c r="Q19" s="67">
        <v>5</v>
      </c>
      <c r="R19" s="89">
        <v>5664</v>
      </c>
      <c r="S19" s="89">
        <v>606.8571428571431</v>
      </c>
      <c r="T19" s="92">
        <v>303.42857142857156</v>
      </c>
      <c r="U19" s="92">
        <v>550</v>
      </c>
      <c r="V19" s="59">
        <v>11.370056497175137</v>
      </c>
    </row>
    <row r="20" spans="1:22" ht="12.75">
      <c r="A20" s="86">
        <v>6</v>
      </c>
      <c r="B20" s="69">
        <v>7840</v>
      </c>
      <c r="C20" s="89">
        <v>839.9999999999991</v>
      </c>
      <c r="D20" s="92">
        <v>420</v>
      </c>
      <c r="E20" s="92">
        <v>1000</v>
      </c>
      <c r="F20" s="59">
        <v>20.23809523809526</v>
      </c>
      <c r="G20" s="89">
        <v>13720</v>
      </c>
      <c r="H20" s="89">
        <v>1470</v>
      </c>
      <c r="I20" s="92">
        <v>735</v>
      </c>
      <c r="J20" s="92">
        <v>1500</v>
      </c>
      <c r="K20" s="59">
        <v>11.700680272108844</v>
      </c>
      <c r="L20" s="69">
        <v>22050</v>
      </c>
      <c r="M20" s="69">
        <v>2362.5</v>
      </c>
      <c r="N20" s="92">
        <v>1181.25</v>
      </c>
      <c r="O20" s="92">
        <v>2000</v>
      </c>
      <c r="P20" s="59">
        <v>8.804232804232804</v>
      </c>
      <c r="Q20" s="67">
        <v>6</v>
      </c>
      <c r="R20" s="89">
        <v>4704</v>
      </c>
      <c r="S20" s="89">
        <v>504</v>
      </c>
      <c r="T20" s="92">
        <v>252</v>
      </c>
      <c r="U20" s="92">
        <v>550</v>
      </c>
      <c r="V20" s="59">
        <v>13.69047619047619</v>
      </c>
    </row>
    <row r="21" spans="1:22" ht="12.75">
      <c r="A21" s="86">
        <v>7</v>
      </c>
      <c r="B21" s="69">
        <v>6880</v>
      </c>
      <c r="C21" s="89">
        <v>737.1428571428569</v>
      </c>
      <c r="D21" s="92">
        <v>368.57142857142844</v>
      </c>
      <c r="E21" s="92">
        <v>1000</v>
      </c>
      <c r="F21" s="59">
        <v>23.062015503875976</v>
      </c>
      <c r="G21" s="89">
        <v>12040</v>
      </c>
      <c r="H21" s="89">
        <v>1290</v>
      </c>
      <c r="I21" s="92">
        <v>645</v>
      </c>
      <c r="J21" s="92">
        <v>1500</v>
      </c>
      <c r="K21" s="59">
        <v>13.333333333333334</v>
      </c>
      <c r="L21" s="69">
        <v>19350</v>
      </c>
      <c r="M21" s="69">
        <v>2073.2142857142862</v>
      </c>
      <c r="N21" s="92">
        <v>1036.6071428571431</v>
      </c>
      <c r="O21" s="92">
        <v>2000</v>
      </c>
      <c r="P21" s="59">
        <v>10.032730404823425</v>
      </c>
      <c r="Q21" s="67">
        <v>7</v>
      </c>
      <c r="R21" s="89">
        <v>4128</v>
      </c>
      <c r="S21" s="89">
        <v>442.2857142857142</v>
      </c>
      <c r="T21" s="92">
        <v>221.1428571428571</v>
      </c>
      <c r="U21" s="92">
        <v>550</v>
      </c>
      <c r="V21" s="59">
        <v>15.600775193798452</v>
      </c>
    </row>
    <row r="22" spans="1:22" ht="12.75">
      <c r="A22" s="86">
        <v>8</v>
      </c>
      <c r="B22" s="69">
        <v>6986.666666666668</v>
      </c>
      <c r="C22" s="89">
        <v>748.5714285714284</v>
      </c>
      <c r="D22" s="92">
        <v>374.2857142857142</v>
      </c>
      <c r="E22" s="92">
        <v>1000</v>
      </c>
      <c r="F22" s="59">
        <v>22.70992366412214</v>
      </c>
      <c r="G22" s="89">
        <v>12226.666666666668</v>
      </c>
      <c r="H22" s="89">
        <v>1310</v>
      </c>
      <c r="I22" s="92">
        <v>655</v>
      </c>
      <c r="J22" s="92">
        <v>1500</v>
      </c>
      <c r="K22" s="59">
        <v>13.129770992366412</v>
      </c>
      <c r="L22" s="69">
        <v>19650</v>
      </c>
      <c r="M22" s="69">
        <v>2105.3571428571413</v>
      </c>
      <c r="N22" s="92">
        <v>1052.6785714285706</v>
      </c>
      <c r="O22" s="92">
        <v>2000</v>
      </c>
      <c r="P22" s="59">
        <v>9.879558948261245</v>
      </c>
      <c r="Q22" s="67">
        <v>8</v>
      </c>
      <c r="R22" s="89">
        <v>4192</v>
      </c>
      <c r="S22" s="89">
        <v>449.14285714285734</v>
      </c>
      <c r="T22" s="92">
        <v>224.57142857142867</v>
      </c>
      <c r="U22" s="92">
        <v>550</v>
      </c>
      <c r="V22" s="59">
        <v>15.362595419847322</v>
      </c>
    </row>
    <row r="23" spans="1:22" ht="12.75">
      <c r="A23" s="86">
        <v>9</v>
      </c>
      <c r="B23" s="69">
        <v>6880</v>
      </c>
      <c r="C23" s="89">
        <v>737.1428571428569</v>
      </c>
      <c r="D23" s="92">
        <v>368.57142857142844</v>
      </c>
      <c r="E23" s="92">
        <v>1000</v>
      </c>
      <c r="F23" s="59">
        <v>23.062015503875976</v>
      </c>
      <c r="G23" s="89">
        <v>12040</v>
      </c>
      <c r="H23" s="89">
        <v>1290</v>
      </c>
      <c r="I23" s="92">
        <v>645</v>
      </c>
      <c r="J23" s="92">
        <v>1500</v>
      </c>
      <c r="K23" s="59">
        <v>13.333333333333334</v>
      </c>
      <c r="L23" s="69">
        <v>19350</v>
      </c>
      <c r="M23" s="69">
        <v>2073.2142857142862</v>
      </c>
      <c r="N23" s="92">
        <v>1036.6071428571431</v>
      </c>
      <c r="O23" s="92">
        <v>2000</v>
      </c>
      <c r="P23" s="59">
        <v>10.032730404823425</v>
      </c>
      <c r="Q23" s="67">
        <v>9</v>
      </c>
      <c r="R23" s="89">
        <v>4128</v>
      </c>
      <c r="S23" s="89">
        <v>442.2857142857142</v>
      </c>
      <c r="T23" s="92">
        <v>221.1428571428571</v>
      </c>
      <c r="U23" s="92">
        <v>550</v>
      </c>
      <c r="V23" s="59">
        <v>15.600775193798452</v>
      </c>
    </row>
    <row r="24" spans="1:22" ht="12.75">
      <c r="A24" s="86">
        <v>10</v>
      </c>
      <c r="B24" s="69">
        <v>7626.666666666668</v>
      </c>
      <c r="C24" s="89">
        <v>817.1428571428569</v>
      </c>
      <c r="D24" s="92">
        <v>408.57142857142844</v>
      </c>
      <c r="E24" s="92">
        <v>1000</v>
      </c>
      <c r="F24" s="59">
        <v>20.80419580419581</v>
      </c>
      <c r="G24" s="89">
        <v>13346.666666666668</v>
      </c>
      <c r="H24" s="129">
        <v>1430</v>
      </c>
      <c r="I24" s="92">
        <v>715</v>
      </c>
      <c r="J24" s="92">
        <v>1500</v>
      </c>
      <c r="K24" s="59">
        <v>12.027972027972028</v>
      </c>
      <c r="L24" s="69">
        <v>21450</v>
      </c>
      <c r="M24" s="69">
        <v>2298.2142857142862</v>
      </c>
      <c r="N24" s="92">
        <v>1149.1071428571431</v>
      </c>
      <c r="O24" s="92">
        <v>2000</v>
      </c>
      <c r="P24" s="59">
        <v>9.050505050505048</v>
      </c>
      <c r="Q24" s="67">
        <v>10</v>
      </c>
      <c r="R24" s="89">
        <v>4576</v>
      </c>
      <c r="S24" s="89">
        <v>490.2857142857147</v>
      </c>
      <c r="T24" s="92">
        <v>245.14285714285734</v>
      </c>
      <c r="U24" s="92">
        <v>550</v>
      </c>
      <c r="V24" s="59">
        <v>14.073426573426563</v>
      </c>
    </row>
    <row r="25" spans="1:22" ht="12.75">
      <c r="A25" s="86">
        <v>11</v>
      </c>
      <c r="B25" s="69">
        <v>9546.666666666666</v>
      </c>
      <c r="C25" s="89">
        <v>1022.8571428571431</v>
      </c>
      <c r="D25" s="92">
        <v>511.42857142857156</v>
      </c>
      <c r="E25" s="92">
        <v>1000</v>
      </c>
      <c r="F25" s="59">
        <v>16.620111731843572</v>
      </c>
      <c r="G25" s="89">
        <v>16706.666666666668</v>
      </c>
      <c r="H25" s="89">
        <v>1790</v>
      </c>
      <c r="I25" s="92">
        <v>895.0000000000009</v>
      </c>
      <c r="J25" s="92">
        <v>1500</v>
      </c>
      <c r="K25" s="59">
        <v>9.608938547486023</v>
      </c>
      <c r="L25" s="69">
        <v>26850</v>
      </c>
      <c r="M25" s="69">
        <v>2876.7857142857138</v>
      </c>
      <c r="N25" s="92">
        <v>1438.3928571428569</v>
      </c>
      <c r="O25" s="92">
        <v>2000</v>
      </c>
      <c r="P25" s="59">
        <v>7.230291744258226</v>
      </c>
      <c r="Q25" s="67">
        <v>11</v>
      </c>
      <c r="R25" s="89">
        <v>5728</v>
      </c>
      <c r="S25" s="89">
        <v>613.7142857142853</v>
      </c>
      <c r="T25" s="92">
        <v>306.85714285714266</v>
      </c>
      <c r="U25" s="92">
        <v>550</v>
      </c>
      <c r="V25" s="59">
        <v>11.243016759776543</v>
      </c>
    </row>
    <row r="26" spans="1:22" ht="12.75">
      <c r="A26" s="86">
        <v>12</v>
      </c>
      <c r="B26" s="69">
        <v>9226.666666666668</v>
      </c>
      <c r="C26" s="89">
        <v>988.5714285714275</v>
      </c>
      <c r="D26" s="92">
        <v>494.28571428571377</v>
      </c>
      <c r="E26" s="92">
        <v>1000</v>
      </c>
      <c r="F26" s="59">
        <v>17.196531791907532</v>
      </c>
      <c r="G26" s="89">
        <v>16146.666666666668</v>
      </c>
      <c r="H26" s="89">
        <v>1730</v>
      </c>
      <c r="I26" s="92">
        <v>865.0000000000009</v>
      </c>
      <c r="J26" s="92">
        <v>1500</v>
      </c>
      <c r="K26" s="59">
        <v>9.942196531791897</v>
      </c>
      <c r="L26" s="69">
        <v>25950</v>
      </c>
      <c r="M26" s="69">
        <v>2780.357142857145</v>
      </c>
      <c r="N26" s="92">
        <v>1390.1785714285725</v>
      </c>
      <c r="O26" s="92">
        <v>2000</v>
      </c>
      <c r="P26" s="59">
        <v>7.481053307642897</v>
      </c>
      <c r="Q26" s="67">
        <v>12</v>
      </c>
      <c r="R26" s="89">
        <v>5536</v>
      </c>
      <c r="S26" s="89">
        <v>593.1428571428578</v>
      </c>
      <c r="T26" s="92">
        <v>296.5714285714289</v>
      </c>
      <c r="U26" s="92">
        <v>550</v>
      </c>
      <c r="V26" s="59">
        <v>11.6329479768786</v>
      </c>
    </row>
    <row r="27" spans="1:22" ht="12.75">
      <c r="A27" s="86">
        <v>13</v>
      </c>
      <c r="B27" s="69">
        <v>8480</v>
      </c>
      <c r="C27" s="89">
        <v>908.5714285714294</v>
      </c>
      <c r="D27" s="92">
        <v>454.2857142857147</v>
      </c>
      <c r="E27" s="92">
        <v>1000</v>
      </c>
      <c r="F27" s="59">
        <v>18.710691823899356</v>
      </c>
      <c r="G27" s="89">
        <v>14840</v>
      </c>
      <c r="H27" s="89">
        <v>1590</v>
      </c>
      <c r="I27" s="92">
        <v>795</v>
      </c>
      <c r="J27" s="92">
        <v>1500</v>
      </c>
      <c r="K27" s="59">
        <v>10.817610062893081</v>
      </c>
      <c r="L27" s="69">
        <v>23850</v>
      </c>
      <c r="M27" s="69">
        <v>2555.3571428571413</v>
      </c>
      <c r="N27" s="92">
        <v>1277.6785714285706</v>
      </c>
      <c r="O27" s="92">
        <v>2000</v>
      </c>
      <c r="P27" s="59">
        <v>8.139762403913352</v>
      </c>
      <c r="Q27" s="67">
        <v>13</v>
      </c>
      <c r="R27" s="89">
        <v>5088</v>
      </c>
      <c r="S27" s="89">
        <v>545.1428571428578</v>
      </c>
      <c r="T27" s="92">
        <v>272.5714285714289</v>
      </c>
      <c r="U27" s="92">
        <v>550</v>
      </c>
      <c r="V27" s="59">
        <v>12.657232704402501</v>
      </c>
    </row>
    <row r="28" spans="1:22" ht="12.75">
      <c r="A28" s="86">
        <v>14</v>
      </c>
      <c r="B28" s="69">
        <v>9333.333333333334</v>
      </c>
      <c r="C28" s="89">
        <v>1000</v>
      </c>
      <c r="D28" s="92">
        <v>500</v>
      </c>
      <c r="E28" s="92">
        <v>1000</v>
      </c>
      <c r="F28" s="59">
        <v>17</v>
      </c>
      <c r="G28" s="89">
        <v>16333.333333333334</v>
      </c>
      <c r="H28" s="89">
        <v>1750</v>
      </c>
      <c r="I28" s="92">
        <v>875</v>
      </c>
      <c r="J28" s="92">
        <v>1500</v>
      </c>
      <c r="K28" s="59">
        <v>9.82857142857143</v>
      </c>
      <c r="L28" s="69">
        <v>26250</v>
      </c>
      <c r="M28" s="69">
        <v>2812.5</v>
      </c>
      <c r="N28" s="92">
        <v>1406.25</v>
      </c>
      <c r="O28" s="92">
        <v>2000</v>
      </c>
      <c r="P28" s="59">
        <v>7.395555555555555</v>
      </c>
      <c r="Q28" s="67">
        <v>14</v>
      </c>
      <c r="R28" s="89">
        <v>5600</v>
      </c>
      <c r="S28" s="89">
        <v>600</v>
      </c>
      <c r="T28" s="92">
        <v>300</v>
      </c>
      <c r="U28" s="92">
        <v>550</v>
      </c>
      <c r="V28" s="59">
        <v>11.5</v>
      </c>
    </row>
    <row r="29" spans="1:22" ht="12.75">
      <c r="A29" s="86">
        <v>15</v>
      </c>
      <c r="B29" s="69">
        <v>6560</v>
      </c>
      <c r="C29" s="89">
        <v>702.8571428571422</v>
      </c>
      <c r="D29" s="92">
        <v>351.4285714285711</v>
      </c>
      <c r="E29" s="92">
        <v>1000</v>
      </c>
      <c r="F29" s="59">
        <v>24.18699186991872</v>
      </c>
      <c r="G29" s="89">
        <v>11480</v>
      </c>
      <c r="H29" s="89">
        <v>1230</v>
      </c>
      <c r="I29" s="92">
        <v>615</v>
      </c>
      <c r="J29" s="92">
        <v>1500</v>
      </c>
      <c r="K29" s="59">
        <v>13.983739837398375</v>
      </c>
      <c r="L29" s="69">
        <v>18450</v>
      </c>
      <c r="M29" s="69">
        <v>1976.7857142857138</v>
      </c>
      <c r="N29" s="92">
        <v>988.3928571428569</v>
      </c>
      <c r="O29" s="92">
        <v>2000</v>
      </c>
      <c r="P29" s="59">
        <v>10.52213188798555</v>
      </c>
      <c r="Q29" s="67">
        <v>15</v>
      </c>
      <c r="R29" s="89">
        <v>3936</v>
      </c>
      <c r="S29" s="89">
        <v>421.7142857142858</v>
      </c>
      <c r="T29" s="92">
        <v>210.8571428571429</v>
      </c>
      <c r="U29" s="92">
        <v>550</v>
      </c>
      <c r="V29" s="59">
        <v>16.361788617886177</v>
      </c>
    </row>
    <row r="30" spans="1:22" ht="12.75">
      <c r="A30" s="87">
        <v>16</v>
      </c>
      <c r="B30" s="76">
        <v>13706.66666666667</v>
      </c>
      <c r="C30" s="90">
        <v>1468.5714285714294</v>
      </c>
      <c r="D30" s="93">
        <v>734.2857142857147</v>
      </c>
      <c r="E30" s="93">
        <v>1000</v>
      </c>
      <c r="F30" s="56">
        <v>11.575875486381317</v>
      </c>
      <c r="G30" s="90">
        <v>23986.66666666667</v>
      </c>
      <c r="H30" s="90">
        <v>2570</v>
      </c>
      <c r="I30" s="93">
        <v>1285</v>
      </c>
      <c r="J30" s="93">
        <v>1500</v>
      </c>
      <c r="K30" s="56">
        <v>6.692607003891051</v>
      </c>
      <c r="L30" s="76">
        <v>38550</v>
      </c>
      <c r="M30" s="76">
        <v>4130.357142857145</v>
      </c>
      <c r="N30" s="93">
        <v>2065.1785714285725</v>
      </c>
      <c r="O30" s="93">
        <v>2000</v>
      </c>
      <c r="P30" s="56">
        <v>5.035884133160395</v>
      </c>
      <c r="Q30" s="75">
        <v>16</v>
      </c>
      <c r="R30" s="90">
        <v>8224</v>
      </c>
      <c r="S30" s="90">
        <v>881.1428571428578</v>
      </c>
      <c r="T30" s="93">
        <v>440.5714285714289</v>
      </c>
      <c r="U30" s="93">
        <v>550</v>
      </c>
      <c r="V30" s="56">
        <v>7.830739299610889</v>
      </c>
    </row>
    <row r="31" spans="1:18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1" ht="12.75">
      <c r="A32" s="10" t="s">
        <v>4</v>
      </c>
      <c r="B32" s="10"/>
      <c r="C32" s="10"/>
      <c r="D32" s="10"/>
      <c r="E32" s="10"/>
      <c r="F32" s="10"/>
      <c r="G32" s="10"/>
      <c r="H32" s="10"/>
      <c r="I32" s="10"/>
      <c r="J32" s="10"/>
      <c r="K32" s="123">
        <f>K24*I24</f>
        <v>8600</v>
      </c>
      <c r="L32" s="10"/>
      <c r="M32" s="10"/>
      <c r="N32" s="10"/>
      <c r="O32" s="10"/>
      <c r="P32" s="10"/>
      <c r="Q32" s="10" t="s">
        <v>4</v>
      </c>
      <c r="R32" s="10"/>
      <c r="S32" s="10"/>
      <c r="T32" s="10"/>
      <c r="U32" s="10"/>
    </row>
    <row r="33" spans="1:21" ht="12.75">
      <c r="A33" s="10"/>
      <c r="B33" s="10" t="s">
        <v>72</v>
      </c>
      <c r="C33" s="10"/>
      <c r="D33" s="10"/>
      <c r="E33" s="34">
        <v>0.5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72</v>
      </c>
      <c r="S33" s="10"/>
      <c r="T33" s="10"/>
      <c r="U33" s="34">
        <v>0.5</v>
      </c>
    </row>
    <row r="34" spans="1:21" ht="12.75">
      <c r="A34" s="10"/>
      <c r="B34" s="10" t="s">
        <v>64</v>
      </c>
      <c r="C34" s="10"/>
      <c r="D34" s="10"/>
      <c r="E34" s="11">
        <v>0.75</v>
      </c>
      <c r="F34" s="10"/>
      <c r="G34" s="10"/>
      <c r="H34" s="10"/>
      <c r="I34" s="10"/>
      <c r="J34" s="10"/>
      <c r="K34" s="10"/>
      <c r="L34" s="10"/>
      <c r="M34" s="10"/>
      <c r="Q34" s="10"/>
      <c r="R34" s="10" t="s">
        <v>64</v>
      </c>
      <c r="S34" s="10"/>
      <c r="T34" s="10"/>
      <c r="U34" s="11">
        <v>0.75</v>
      </c>
    </row>
    <row r="35" spans="1:21" ht="12.75">
      <c r="A35" s="10"/>
      <c r="B35" s="10" t="s">
        <v>65</v>
      </c>
      <c r="C35" s="10"/>
      <c r="D35" s="10"/>
      <c r="E35" s="11">
        <v>0.84</v>
      </c>
      <c r="F35" s="10"/>
      <c r="G35" s="10"/>
      <c r="H35" s="10"/>
      <c r="I35" s="10"/>
      <c r="J35" s="10"/>
      <c r="K35" s="10"/>
      <c r="L35" s="10"/>
      <c r="M35" s="10"/>
      <c r="Q35" s="10"/>
      <c r="R35" s="10" t="s">
        <v>65</v>
      </c>
      <c r="S35" s="10"/>
      <c r="T35" s="10"/>
      <c r="U35" s="11">
        <v>0.84</v>
      </c>
    </row>
    <row r="36" spans="1:21" ht="12.75">
      <c r="A36" s="10"/>
      <c r="B36" s="10" t="s">
        <v>84</v>
      </c>
      <c r="C36" s="10"/>
      <c r="D36" s="10"/>
      <c r="E36" s="34">
        <v>2</v>
      </c>
      <c r="F36" s="10"/>
      <c r="G36" s="10"/>
      <c r="H36" s="10"/>
      <c r="I36" s="10"/>
      <c r="J36" s="10"/>
      <c r="K36" s="10"/>
      <c r="L36" s="10"/>
      <c r="M36" s="10"/>
      <c r="Q36" s="10"/>
      <c r="R36" s="10" t="s">
        <v>84</v>
      </c>
      <c r="S36" s="10"/>
      <c r="T36" s="10"/>
      <c r="U36" s="34">
        <v>2</v>
      </c>
    </row>
    <row r="37" spans="1:21" ht="38.25">
      <c r="A37" s="10"/>
      <c r="B37" s="25" t="s">
        <v>66</v>
      </c>
      <c r="C37" s="25" t="s">
        <v>75</v>
      </c>
      <c r="D37" s="25" t="s">
        <v>67</v>
      </c>
      <c r="E37" s="25" t="s">
        <v>68</v>
      </c>
      <c r="F37" s="25" t="s">
        <v>69</v>
      </c>
      <c r="H37" s="24"/>
      <c r="I37" s="24"/>
      <c r="J37" s="10"/>
      <c r="K37" s="10"/>
      <c r="L37" s="10"/>
      <c r="M37" s="10"/>
      <c r="R37" s="25" t="s">
        <v>66</v>
      </c>
      <c r="S37" s="25" t="s">
        <v>67</v>
      </c>
      <c r="T37" s="30" t="s">
        <v>71</v>
      </c>
      <c r="U37" s="30" t="s">
        <v>69</v>
      </c>
    </row>
    <row r="38" spans="1:21" ht="12.75">
      <c r="A38" s="10"/>
      <c r="B38" s="26" t="s">
        <v>7</v>
      </c>
      <c r="C38" s="35" t="s">
        <v>81</v>
      </c>
      <c r="D38" s="36">
        <v>25</v>
      </c>
      <c r="E38" s="26">
        <v>500</v>
      </c>
      <c r="F38" s="27">
        <v>9500</v>
      </c>
      <c r="H38" s="10"/>
      <c r="I38" s="10"/>
      <c r="J38" s="10"/>
      <c r="K38" s="10"/>
      <c r="L38" s="10"/>
      <c r="M38" s="10"/>
      <c r="R38" s="26" t="s">
        <v>7</v>
      </c>
      <c r="S38" s="36">
        <v>15</v>
      </c>
      <c r="T38" s="26">
        <v>275</v>
      </c>
      <c r="U38" s="124">
        <v>4000</v>
      </c>
    </row>
    <row r="39" spans="1:13" ht="12.75">
      <c r="A39" s="10"/>
      <c r="B39" s="26" t="s">
        <v>2</v>
      </c>
      <c r="C39" s="35" t="s">
        <v>82</v>
      </c>
      <c r="D39" s="36">
        <v>35</v>
      </c>
      <c r="E39" s="26">
        <v>750</v>
      </c>
      <c r="F39" s="27">
        <v>10100</v>
      </c>
      <c r="G39" s="10"/>
      <c r="H39" s="10"/>
      <c r="I39" s="10"/>
      <c r="J39" s="10"/>
      <c r="K39" s="10"/>
      <c r="L39" s="10"/>
      <c r="M39" s="10"/>
    </row>
    <row r="40" spans="1:13" ht="12.75">
      <c r="A40" s="10"/>
      <c r="B40" s="26" t="s">
        <v>3</v>
      </c>
      <c r="C40" s="35" t="s">
        <v>83</v>
      </c>
      <c r="D40" s="36">
        <v>45</v>
      </c>
      <c r="E40" s="26">
        <v>1000</v>
      </c>
      <c r="F40" s="27">
        <v>12400</v>
      </c>
      <c r="G40" s="10"/>
      <c r="H40" s="10"/>
      <c r="I40" s="10"/>
      <c r="J40" s="10"/>
      <c r="K40" s="10"/>
      <c r="L40" s="10"/>
      <c r="M40" s="10"/>
    </row>
    <row r="41" ht="12.75">
      <c r="E41" s="5"/>
    </row>
    <row r="42" ht="12.75">
      <c r="E42" s="5"/>
    </row>
  </sheetData>
  <mergeCells count="8">
    <mergeCell ref="B14:F14"/>
    <mergeCell ref="G14:K14"/>
    <mergeCell ref="L14:P14"/>
    <mergeCell ref="R9:V9"/>
    <mergeCell ref="R14:V14"/>
    <mergeCell ref="B9:F9"/>
    <mergeCell ref="G9:K9"/>
    <mergeCell ref="L9:P9"/>
  </mergeCells>
  <printOptions/>
  <pageMargins left="0.75" right="0.75" top="1" bottom="1" header="0.5" footer="0.5"/>
  <pageSetup horizontalDpi="360" verticalDpi="360" orientation="landscape" scale="75" r:id="rId1"/>
  <colBreaks count="1" manualBreakCount="1">
    <brk id="16" min="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workbookViewId="0" topLeftCell="A16">
      <selection activeCell="N35" sqref="N35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7.28125" style="0" customWidth="1"/>
    <col min="4" max="4" width="9.57421875" style="0" customWidth="1"/>
    <col min="5" max="5" width="8.7109375" style="0" customWidth="1"/>
    <col min="6" max="6" width="7.8515625" style="0" customWidth="1"/>
    <col min="7" max="7" width="8.7109375" style="0" customWidth="1"/>
    <col min="8" max="9" width="7.28125" style="0" customWidth="1"/>
    <col min="10" max="10" width="8.7109375" style="0" customWidth="1"/>
    <col min="11" max="11" width="8.57421875" style="0" customWidth="1"/>
  </cols>
  <sheetData>
    <row r="2" spans="1:2" ht="12.75">
      <c r="A2" s="2" t="s">
        <v>0</v>
      </c>
      <c r="B2" s="2"/>
    </row>
    <row r="3" ht="12.75">
      <c r="A3" t="s">
        <v>1</v>
      </c>
    </row>
    <row r="4" spans="1:11" ht="12.75">
      <c r="A4" s="22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53" t="s">
        <v>87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52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5.5">
      <c r="A7" s="55" t="s">
        <v>53</v>
      </c>
      <c r="B7" s="55" t="s">
        <v>59</v>
      </c>
      <c r="C7" s="55" t="s">
        <v>56</v>
      </c>
      <c r="D7" s="55" t="s">
        <v>57</v>
      </c>
      <c r="E7" s="55" t="s">
        <v>58</v>
      </c>
      <c r="F7" s="25" t="s">
        <v>60</v>
      </c>
      <c r="G7" s="25" t="s">
        <v>59</v>
      </c>
      <c r="H7" s="25" t="s">
        <v>56</v>
      </c>
      <c r="I7" s="25" t="s">
        <v>57</v>
      </c>
      <c r="J7" s="25" t="s">
        <v>58</v>
      </c>
      <c r="K7" s="25" t="s">
        <v>60</v>
      </c>
    </row>
    <row r="8" spans="1:11" ht="12.75">
      <c r="A8" s="51"/>
      <c r="B8" s="109" t="s">
        <v>61</v>
      </c>
      <c r="C8" s="109"/>
      <c r="D8" s="109"/>
      <c r="E8" s="109"/>
      <c r="F8" s="110"/>
      <c r="G8" s="109" t="s">
        <v>63</v>
      </c>
      <c r="H8" s="109"/>
      <c r="I8" s="109"/>
      <c r="J8" s="109"/>
      <c r="K8" s="109"/>
    </row>
    <row r="9" spans="1:11" ht="12.75">
      <c r="A9" s="62" t="s">
        <v>70</v>
      </c>
      <c r="B9" s="63">
        <v>6000</v>
      </c>
      <c r="C9" s="63">
        <v>900</v>
      </c>
      <c r="D9" s="64">
        <v>450</v>
      </c>
      <c r="E9" s="64">
        <f>+$F$36*C9</f>
        <v>2700</v>
      </c>
      <c r="F9" s="56">
        <f>+(E36-E9)/D9</f>
        <v>1.7777777777777777</v>
      </c>
      <c r="G9" s="63">
        <v>12500</v>
      </c>
      <c r="H9" s="63">
        <v>1875</v>
      </c>
      <c r="I9" s="64">
        <v>937.5</v>
      </c>
      <c r="J9" s="64">
        <f>+$F$37*H9</f>
        <v>2812.5</v>
      </c>
      <c r="K9" s="65">
        <f>+(E37-J9)/I9</f>
        <v>0.7333333333333333</v>
      </c>
    </row>
    <row r="10" spans="1:11" ht="12.75">
      <c r="A10" s="29"/>
      <c r="B10" s="57"/>
      <c r="C10" s="57"/>
      <c r="D10" s="58"/>
      <c r="E10" s="58"/>
      <c r="F10" s="59"/>
      <c r="G10" s="32"/>
      <c r="H10" s="32"/>
      <c r="I10" s="31"/>
      <c r="J10" s="31"/>
      <c r="K10" s="33"/>
    </row>
    <row r="11" spans="1:11" ht="12.75">
      <c r="A11" s="22" t="s">
        <v>85</v>
      </c>
      <c r="B11" s="12"/>
      <c r="C11" s="14"/>
      <c r="D11" s="14"/>
      <c r="E11" s="14"/>
      <c r="F11" s="60"/>
      <c r="G11" s="10"/>
      <c r="H11" s="23"/>
      <c r="I11" s="23"/>
      <c r="J11" s="23"/>
      <c r="K11" s="28"/>
    </row>
    <row r="12" spans="1:11" ht="12.75">
      <c r="A12" s="52"/>
      <c r="B12" s="37"/>
      <c r="C12" s="44"/>
      <c r="D12" s="44"/>
      <c r="E12" s="44"/>
      <c r="F12" s="61"/>
      <c r="G12" s="37"/>
      <c r="H12" s="44"/>
      <c r="I12" s="44"/>
      <c r="J12" s="44"/>
      <c r="K12" s="54"/>
    </row>
    <row r="13" spans="1:11" ht="12.75">
      <c r="A13" s="51"/>
      <c r="B13" s="109" t="s">
        <v>61</v>
      </c>
      <c r="C13" s="109"/>
      <c r="D13" s="109"/>
      <c r="E13" s="109"/>
      <c r="F13" s="110"/>
      <c r="G13" s="111" t="s">
        <v>63</v>
      </c>
      <c r="H13" s="109"/>
      <c r="I13" s="109"/>
      <c r="J13" s="109"/>
      <c r="K13" s="110"/>
    </row>
    <row r="14" spans="1:11" ht="12.75">
      <c r="A14" s="66">
        <v>1</v>
      </c>
      <c r="B14" s="68">
        <v>17360</v>
      </c>
      <c r="C14" s="68">
        <v>3472</v>
      </c>
      <c r="D14" s="70">
        <v>1736</v>
      </c>
      <c r="E14" s="70">
        <f aca="true" t="shared" si="0" ref="E14:E29">+C14*$G$36</f>
        <v>3124.8</v>
      </c>
      <c r="F14" s="59">
        <f>+($E$36-E14)/D14</f>
        <v>0.2161290322580644</v>
      </c>
      <c r="G14" s="68">
        <v>36166.66666666667</v>
      </c>
      <c r="H14" s="68">
        <v>7233.333333333335</v>
      </c>
      <c r="I14" s="70">
        <v>3616.6666666666674</v>
      </c>
      <c r="J14" s="70">
        <f aca="true" t="shared" si="1" ref="J14:J29">+H14*$G$37</f>
        <v>3616.6666666666674</v>
      </c>
      <c r="K14" s="72">
        <f>+($E$36-J14)/I14</f>
        <v>-0.03225806451612923</v>
      </c>
    </row>
    <row r="15" spans="1:11" ht="12.75">
      <c r="A15" s="67">
        <v>2</v>
      </c>
      <c r="B15" s="69">
        <v>13200</v>
      </c>
      <c r="C15" s="69">
        <v>2640</v>
      </c>
      <c r="D15" s="71">
        <v>1320</v>
      </c>
      <c r="E15" s="71">
        <f t="shared" si="0"/>
        <v>2376</v>
      </c>
      <c r="F15" s="59">
        <f aca="true" t="shared" si="2" ref="F15:F29">+($E$36-E15)/D15</f>
        <v>0.8515151515151516</v>
      </c>
      <c r="G15" s="69">
        <v>27500</v>
      </c>
      <c r="H15" s="69">
        <v>5500</v>
      </c>
      <c r="I15" s="71">
        <v>2750</v>
      </c>
      <c r="J15" s="71">
        <f t="shared" si="1"/>
        <v>2750</v>
      </c>
      <c r="K15" s="73">
        <f aca="true" t="shared" si="3" ref="K15:K29">+($E$36-J15)/I15</f>
        <v>0.2727272727272727</v>
      </c>
    </row>
    <row r="16" spans="1:11" ht="12.75">
      <c r="A16" s="67">
        <v>3</v>
      </c>
      <c r="B16" s="69">
        <v>13520</v>
      </c>
      <c r="C16" s="69">
        <v>2704</v>
      </c>
      <c r="D16" s="71">
        <v>1352</v>
      </c>
      <c r="E16" s="71">
        <f t="shared" si="0"/>
        <v>2433.6</v>
      </c>
      <c r="F16" s="59">
        <f t="shared" si="2"/>
        <v>0.7887573964497042</v>
      </c>
      <c r="G16" s="69">
        <v>28166.666666666668</v>
      </c>
      <c r="H16" s="69">
        <v>5633.333333333334</v>
      </c>
      <c r="I16" s="71">
        <v>2816.666666666667</v>
      </c>
      <c r="J16" s="71">
        <f t="shared" si="1"/>
        <v>2816.666666666667</v>
      </c>
      <c r="K16" s="73">
        <f t="shared" si="3"/>
        <v>0.24260355029585787</v>
      </c>
    </row>
    <row r="17" spans="1:11" ht="12.75">
      <c r="A17" s="67">
        <v>4</v>
      </c>
      <c r="B17" s="69">
        <v>13840</v>
      </c>
      <c r="C17" s="69">
        <v>2768</v>
      </c>
      <c r="D17" s="71">
        <v>1384</v>
      </c>
      <c r="E17" s="71">
        <f t="shared" si="0"/>
        <v>2491.2000000000003</v>
      </c>
      <c r="F17" s="59">
        <f t="shared" si="2"/>
        <v>0.728901734104046</v>
      </c>
      <c r="G17" s="69">
        <v>28833.333333333336</v>
      </c>
      <c r="H17" s="69">
        <v>5766.666666666668</v>
      </c>
      <c r="I17" s="71">
        <v>2883.333333333334</v>
      </c>
      <c r="J17" s="71">
        <f t="shared" si="1"/>
        <v>2883.333333333334</v>
      </c>
      <c r="K17" s="73">
        <f t="shared" si="3"/>
        <v>0.21387283236994195</v>
      </c>
    </row>
    <row r="18" spans="1:11" ht="12.75">
      <c r="A18" s="67">
        <v>5</v>
      </c>
      <c r="B18" s="69">
        <v>14160</v>
      </c>
      <c r="C18" s="69">
        <v>2832</v>
      </c>
      <c r="D18" s="71">
        <v>1416</v>
      </c>
      <c r="E18" s="71">
        <f t="shared" si="0"/>
        <v>2548.8</v>
      </c>
      <c r="F18" s="59">
        <f t="shared" si="2"/>
        <v>0.6717514124293784</v>
      </c>
      <c r="G18" s="69">
        <v>29500</v>
      </c>
      <c r="H18" s="69">
        <v>5900</v>
      </c>
      <c r="I18" s="71">
        <v>2950</v>
      </c>
      <c r="J18" s="71">
        <f t="shared" si="1"/>
        <v>2950</v>
      </c>
      <c r="K18" s="73">
        <f t="shared" si="3"/>
        <v>0.1864406779661017</v>
      </c>
    </row>
    <row r="19" spans="1:11" ht="12.75">
      <c r="A19" s="67">
        <v>6</v>
      </c>
      <c r="B19" s="69">
        <v>11760</v>
      </c>
      <c r="C19" s="69">
        <v>2352</v>
      </c>
      <c r="D19" s="71">
        <v>1176</v>
      </c>
      <c r="E19" s="71">
        <f t="shared" si="0"/>
        <v>2116.8</v>
      </c>
      <c r="F19" s="59">
        <f t="shared" si="2"/>
        <v>1.176190476190476</v>
      </c>
      <c r="G19" s="69">
        <v>24500</v>
      </c>
      <c r="H19" s="69">
        <v>4900</v>
      </c>
      <c r="I19" s="71">
        <v>2450</v>
      </c>
      <c r="J19" s="71">
        <f t="shared" si="1"/>
        <v>2450</v>
      </c>
      <c r="K19" s="73">
        <f t="shared" si="3"/>
        <v>0.42857142857142855</v>
      </c>
    </row>
    <row r="20" spans="1:11" ht="12.75">
      <c r="A20" s="67">
        <v>7</v>
      </c>
      <c r="B20" s="69">
        <v>10320</v>
      </c>
      <c r="C20" s="69">
        <v>2064</v>
      </c>
      <c r="D20" s="71">
        <v>1032</v>
      </c>
      <c r="E20" s="71">
        <f t="shared" si="0"/>
        <v>1857.6000000000001</v>
      </c>
      <c r="F20" s="59">
        <f t="shared" si="2"/>
        <v>1.591472868217054</v>
      </c>
      <c r="G20" s="69">
        <v>21500</v>
      </c>
      <c r="H20" s="69">
        <v>4300</v>
      </c>
      <c r="I20" s="71">
        <v>2150</v>
      </c>
      <c r="J20" s="71">
        <f t="shared" si="1"/>
        <v>2150</v>
      </c>
      <c r="K20" s="73">
        <f t="shared" si="3"/>
        <v>0.627906976744186</v>
      </c>
    </row>
    <row r="21" spans="1:11" ht="12.75">
      <c r="A21" s="67">
        <v>8</v>
      </c>
      <c r="B21" s="69">
        <v>10480</v>
      </c>
      <c r="C21" s="69">
        <v>2096</v>
      </c>
      <c r="D21" s="71">
        <v>1048</v>
      </c>
      <c r="E21" s="71">
        <f t="shared" si="0"/>
        <v>1886.4</v>
      </c>
      <c r="F21" s="59">
        <f t="shared" si="2"/>
        <v>1.5396946564885496</v>
      </c>
      <c r="G21" s="69">
        <v>21833.333333333336</v>
      </c>
      <c r="H21" s="69">
        <v>4366.666666666668</v>
      </c>
      <c r="I21" s="71">
        <v>2183.333333333334</v>
      </c>
      <c r="J21" s="71">
        <f t="shared" si="1"/>
        <v>2183.333333333334</v>
      </c>
      <c r="K21" s="73">
        <f t="shared" si="3"/>
        <v>0.6030534351145034</v>
      </c>
    </row>
    <row r="22" spans="1:11" ht="12.75">
      <c r="A22" s="67">
        <v>9</v>
      </c>
      <c r="B22" s="69">
        <v>10320</v>
      </c>
      <c r="C22" s="69">
        <v>2064</v>
      </c>
      <c r="D22" s="71">
        <v>1032</v>
      </c>
      <c r="E22" s="71">
        <f t="shared" si="0"/>
        <v>1857.6000000000001</v>
      </c>
      <c r="F22" s="59">
        <f t="shared" si="2"/>
        <v>1.591472868217054</v>
      </c>
      <c r="G22" s="69">
        <v>21500</v>
      </c>
      <c r="H22" s="69">
        <v>4300</v>
      </c>
      <c r="I22" s="71">
        <v>2150</v>
      </c>
      <c r="J22" s="71">
        <f t="shared" si="1"/>
        <v>2150</v>
      </c>
      <c r="K22" s="73">
        <f t="shared" si="3"/>
        <v>0.627906976744186</v>
      </c>
    </row>
    <row r="23" spans="1:11" ht="12.75">
      <c r="A23" s="67">
        <v>10</v>
      </c>
      <c r="B23" s="69">
        <v>11440</v>
      </c>
      <c r="C23" s="69">
        <v>2288</v>
      </c>
      <c r="D23" s="71">
        <v>1144</v>
      </c>
      <c r="E23" s="71">
        <f t="shared" si="0"/>
        <v>2059.2000000000003</v>
      </c>
      <c r="F23" s="59">
        <f t="shared" si="2"/>
        <v>1.259440559440559</v>
      </c>
      <c r="G23" s="69">
        <v>23833.333333333336</v>
      </c>
      <c r="H23" s="69">
        <v>4766.666666666668</v>
      </c>
      <c r="I23" s="71">
        <v>2383.333333333334</v>
      </c>
      <c r="J23" s="71">
        <f t="shared" si="1"/>
        <v>2383.333333333334</v>
      </c>
      <c r="K23" s="73">
        <f t="shared" si="3"/>
        <v>0.46853146853146815</v>
      </c>
    </row>
    <row r="24" spans="1:11" ht="12.75">
      <c r="A24" s="67">
        <v>11</v>
      </c>
      <c r="B24" s="69">
        <v>14320</v>
      </c>
      <c r="C24" s="69">
        <v>2864</v>
      </c>
      <c r="D24" s="71">
        <v>1432</v>
      </c>
      <c r="E24" s="71">
        <f t="shared" si="0"/>
        <v>2577.6</v>
      </c>
      <c r="F24" s="59">
        <f t="shared" si="2"/>
        <v>0.6441340782122905</v>
      </c>
      <c r="G24" s="69">
        <v>29833.333333333336</v>
      </c>
      <c r="H24" s="69">
        <v>5966.666666666668</v>
      </c>
      <c r="I24" s="71">
        <v>2983.333333333334</v>
      </c>
      <c r="J24" s="71">
        <f t="shared" si="1"/>
        <v>2983.333333333334</v>
      </c>
      <c r="K24" s="73">
        <f t="shared" si="3"/>
        <v>0.1731843575418992</v>
      </c>
    </row>
    <row r="25" spans="1:11" ht="12.75">
      <c r="A25" s="67">
        <v>12</v>
      </c>
      <c r="B25" s="69">
        <v>13840</v>
      </c>
      <c r="C25" s="69">
        <v>2768</v>
      </c>
      <c r="D25" s="71">
        <v>1384</v>
      </c>
      <c r="E25" s="71">
        <f t="shared" si="0"/>
        <v>2491.2000000000003</v>
      </c>
      <c r="F25" s="59">
        <f t="shared" si="2"/>
        <v>0.728901734104046</v>
      </c>
      <c r="G25" s="69">
        <v>28833.333333333336</v>
      </c>
      <c r="H25" s="69">
        <v>5766.666666666668</v>
      </c>
      <c r="I25" s="71">
        <v>2883.333333333334</v>
      </c>
      <c r="J25" s="71">
        <f t="shared" si="1"/>
        <v>2883.333333333334</v>
      </c>
      <c r="K25" s="73">
        <f t="shared" si="3"/>
        <v>0.21387283236994195</v>
      </c>
    </row>
    <row r="26" spans="1:11" ht="12.75">
      <c r="A26" s="67">
        <v>13</v>
      </c>
      <c r="B26" s="69">
        <v>12720</v>
      </c>
      <c r="C26" s="69">
        <v>2544</v>
      </c>
      <c r="D26" s="71">
        <v>1272</v>
      </c>
      <c r="E26" s="71">
        <f t="shared" si="0"/>
        <v>2289.6</v>
      </c>
      <c r="F26" s="59">
        <f t="shared" si="2"/>
        <v>0.9515723270440253</v>
      </c>
      <c r="G26" s="69">
        <v>26500</v>
      </c>
      <c r="H26" s="69">
        <v>5300</v>
      </c>
      <c r="I26" s="71">
        <v>2650</v>
      </c>
      <c r="J26" s="71">
        <f t="shared" si="1"/>
        <v>2650</v>
      </c>
      <c r="K26" s="73">
        <f t="shared" si="3"/>
        <v>0.32075471698113206</v>
      </c>
    </row>
    <row r="27" spans="1:11" ht="12.75">
      <c r="A27" s="67">
        <v>14</v>
      </c>
      <c r="B27" s="69">
        <v>14000</v>
      </c>
      <c r="C27" s="69">
        <v>2800</v>
      </c>
      <c r="D27" s="71">
        <v>1400</v>
      </c>
      <c r="E27" s="71">
        <f t="shared" si="0"/>
        <v>2520</v>
      </c>
      <c r="F27" s="59">
        <f t="shared" si="2"/>
        <v>0.7</v>
      </c>
      <c r="G27" s="69">
        <v>29166.666666666668</v>
      </c>
      <c r="H27" s="69">
        <v>5833.333333333334</v>
      </c>
      <c r="I27" s="71">
        <v>2916.666666666667</v>
      </c>
      <c r="J27" s="71">
        <f t="shared" si="1"/>
        <v>2916.666666666667</v>
      </c>
      <c r="K27" s="73">
        <f t="shared" si="3"/>
        <v>0.19999999999999987</v>
      </c>
    </row>
    <row r="28" spans="1:11" ht="12.75">
      <c r="A28" s="67">
        <v>15</v>
      </c>
      <c r="B28" s="69">
        <v>9840</v>
      </c>
      <c r="C28" s="69">
        <v>1968</v>
      </c>
      <c r="D28" s="71">
        <v>984</v>
      </c>
      <c r="E28" s="71">
        <f t="shared" si="0"/>
        <v>1771.2</v>
      </c>
      <c r="F28" s="59">
        <f t="shared" si="2"/>
        <v>1.756910569105691</v>
      </c>
      <c r="G28" s="69">
        <v>20500</v>
      </c>
      <c r="H28" s="69">
        <v>4100</v>
      </c>
      <c r="I28" s="71">
        <v>2050</v>
      </c>
      <c r="J28" s="71">
        <f t="shared" si="1"/>
        <v>2050</v>
      </c>
      <c r="K28" s="73">
        <f t="shared" si="3"/>
        <v>0.7073170731707317</v>
      </c>
    </row>
    <row r="29" spans="1:11" ht="12.75">
      <c r="A29" s="75">
        <v>16</v>
      </c>
      <c r="B29" s="76">
        <v>20560</v>
      </c>
      <c r="C29" s="76">
        <v>4112</v>
      </c>
      <c r="D29" s="77">
        <v>2056</v>
      </c>
      <c r="E29" s="77">
        <f t="shared" si="0"/>
        <v>3700.8</v>
      </c>
      <c r="F29" s="56">
        <f t="shared" si="2"/>
        <v>-0.09766536964980553</v>
      </c>
      <c r="G29" s="76">
        <v>42833.333333333336</v>
      </c>
      <c r="H29" s="76">
        <v>8566.666666666668</v>
      </c>
      <c r="I29" s="77">
        <v>4283.333333333334</v>
      </c>
      <c r="J29" s="77">
        <f t="shared" si="1"/>
        <v>4283.333333333334</v>
      </c>
      <c r="K29" s="78">
        <f t="shared" si="3"/>
        <v>-0.18287937743190674</v>
      </c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 t="s">
        <v>72</v>
      </c>
      <c r="C32" s="10"/>
      <c r="D32" s="10"/>
      <c r="H32" s="10"/>
      <c r="I32" s="34">
        <v>0.5</v>
      </c>
      <c r="J32" s="10"/>
      <c r="K32" s="10"/>
    </row>
    <row r="33" spans="1:11" ht="12.75">
      <c r="A33" s="10"/>
      <c r="B33" s="10" t="s">
        <v>86</v>
      </c>
      <c r="C33" s="10"/>
      <c r="D33" s="10"/>
      <c r="H33" s="10"/>
      <c r="I33" s="11">
        <v>0.15</v>
      </c>
      <c r="J33" s="10"/>
      <c r="K33" s="10"/>
    </row>
    <row r="34" spans="1:11" ht="12.75">
      <c r="A34" s="10"/>
      <c r="B34" s="10" t="s">
        <v>102</v>
      </c>
      <c r="C34" s="10"/>
      <c r="D34" s="10"/>
      <c r="E34" s="11"/>
      <c r="F34" s="37"/>
      <c r="G34" s="37"/>
      <c r="H34" s="10"/>
      <c r="I34" s="11">
        <v>0.2</v>
      </c>
      <c r="J34" s="10"/>
      <c r="K34" s="10"/>
    </row>
    <row r="35" spans="1:11" ht="63.75">
      <c r="A35" s="10"/>
      <c r="B35" s="25" t="s">
        <v>66</v>
      </c>
      <c r="C35" s="25" t="s">
        <v>75</v>
      </c>
      <c r="D35" s="25" t="s">
        <v>67</v>
      </c>
      <c r="E35" s="25" t="s">
        <v>73</v>
      </c>
      <c r="F35" s="30" t="s">
        <v>100</v>
      </c>
      <c r="G35" s="48" t="s">
        <v>101</v>
      </c>
      <c r="H35" s="24"/>
      <c r="I35" s="130" t="s">
        <v>108</v>
      </c>
      <c r="J35" s="130" t="s">
        <v>109</v>
      </c>
      <c r="K35" s="130" t="s">
        <v>107</v>
      </c>
    </row>
    <row r="36" spans="1:11" ht="12.75">
      <c r="A36" s="10"/>
      <c r="B36" s="26" t="s">
        <v>2</v>
      </c>
      <c r="C36" s="35" t="s">
        <v>78</v>
      </c>
      <c r="D36" s="36">
        <v>30</v>
      </c>
      <c r="E36" s="27">
        <v>3500</v>
      </c>
      <c r="F36" s="79">
        <v>3</v>
      </c>
      <c r="G36" s="80">
        <v>0.9</v>
      </c>
      <c r="H36" s="10"/>
      <c r="I36" s="131">
        <f>C9/D36</f>
        <v>30</v>
      </c>
      <c r="J36" s="131">
        <f>I36*K36</f>
        <v>540</v>
      </c>
      <c r="K36" s="131">
        <v>18</v>
      </c>
    </row>
    <row r="37" spans="1:11" ht="12.75">
      <c r="A37" s="10"/>
      <c r="B37" s="26" t="s">
        <v>3</v>
      </c>
      <c r="C37" s="35" t="s">
        <v>79</v>
      </c>
      <c r="D37" s="36">
        <v>50</v>
      </c>
      <c r="E37" s="27">
        <v>3500</v>
      </c>
      <c r="F37" s="79">
        <v>1.5</v>
      </c>
      <c r="G37" s="80">
        <v>0.5</v>
      </c>
      <c r="H37" s="10"/>
      <c r="I37" s="131">
        <f>H9/D37</f>
        <v>37.5</v>
      </c>
      <c r="J37" s="131">
        <f>I37*K37</f>
        <v>1500</v>
      </c>
      <c r="K37" s="131">
        <v>40</v>
      </c>
    </row>
    <row r="38" spans="2:7" ht="12.75">
      <c r="B38" s="26" t="s">
        <v>74</v>
      </c>
      <c r="C38" s="26"/>
      <c r="D38" s="36" t="s">
        <v>77</v>
      </c>
      <c r="E38" s="27">
        <v>3500</v>
      </c>
      <c r="F38" s="47" t="s">
        <v>76</v>
      </c>
      <c r="G38" s="49"/>
    </row>
    <row r="39" spans="5:9" ht="12.75">
      <c r="E39" s="5"/>
      <c r="I39" t="s">
        <v>110</v>
      </c>
    </row>
  </sheetData>
  <mergeCells count="4">
    <mergeCell ref="B13:F13"/>
    <mergeCell ref="G13:K13"/>
    <mergeCell ref="B8:F8"/>
    <mergeCell ref="G8:K8"/>
  </mergeCells>
  <printOptions/>
  <pageMargins left="0.75" right="0.75" top="1" bottom="1" header="0.5" footer="0.5"/>
  <pageSetup fitToHeight="1" fitToWidth="1" horizontalDpi="360" verticalDpi="36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4"/>
  <sheetViews>
    <sheetView workbookViewId="0" topLeftCell="A1">
      <selection activeCell="G6" sqref="G6"/>
    </sheetView>
  </sheetViews>
  <sheetFormatPr defaultColWidth="9.140625" defaultRowHeight="12.75"/>
  <sheetData>
    <row r="3" ht="12.75">
      <c r="B3" s="2" t="s">
        <v>0</v>
      </c>
    </row>
    <row r="4" ht="12.75">
      <c r="B4" t="s">
        <v>1</v>
      </c>
    </row>
    <row r="6" ht="12.75">
      <c r="B6" s="2" t="s">
        <v>12</v>
      </c>
    </row>
    <row r="8" ht="12.75">
      <c r="B8" t="s">
        <v>4</v>
      </c>
    </row>
    <row r="9" ht="12.75">
      <c r="B9" t="s">
        <v>13</v>
      </c>
    </row>
    <row r="10" ht="12.75">
      <c r="B10" t="s">
        <v>14</v>
      </c>
    </row>
    <row r="11" ht="12.75">
      <c r="B11" t="s">
        <v>25</v>
      </c>
    </row>
    <row r="12" spans="2:4" ht="12.75">
      <c r="B12" t="s">
        <v>5</v>
      </c>
      <c r="C12">
        <v>0.5</v>
      </c>
      <c r="D12" t="s">
        <v>6</v>
      </c>
    </row>
    <row r="13" spans="2:4" ht="12.75">
      <c r="B13" t="s">
        <v>55</v>
      </c>
      <c r="D13" s="18">
        <v>700</v>
      </c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2:9" ht="12.75">
      <c r="B15" s="6" t="s">
        <v>15</v>
      </c>
      <c r="C15" s="3"/>
      <c r="D15" s="3" t="s">
        <v>17</v>
      </c>
      <c r="E15" s="8" t="s">
        <v>19</v>
      </c>
      <c r="F15" s="9"/>
      <c r="G15" s="3" t="s">
        <v>9</v>
      </c>
      <c r="H15" s="3" t="s">
        <v>10</v>
      </c>
      <c r="I15" s="3" t="s">
        <v>23</v>
      </c>
    </row>
    <row r="16" spans="2:9" ht="12.75">
      <c r="B16" s="4"/>
      <c r="C16" s="4"/>
      <c r="D16" s="4" t="s">
        <v>18</v>
      </c>
      <c r="E16" s="4" t="s">
        <v>20</v>
      </c>
      <c r="F16" s="4" t="s">
        <v>21</v>
      </c>
      <c r="G16" s="4" t="s">
        <v>22</v>
      </c>
      <c r="H16" s="4" t="s">
        <v>11</v>
      </c>
      <c r="I16" s="4" t="s">
        <v>24</v>
      </c>
    </row>
    <row r="17" spans="2:9" ht="12.75">
      <c r="B17" t="s">
        <v>16</v>
      </c>
      <c r="C17" s="7"/>
      <c r="D17" s="7">
        <v>1</v>
      </c>
      <c r="E17" s="20">
        <v>703.9519000000001</v>
      </c>
      <c r="F17" s="20">
        <v>507.84909999999996</v>
      </c>
      <c r="G17" s="20">
        <v>196.10280000000017</v>
      </c>
      <c r="H17" s="21">
        <v>98.05140000000009</v>
      </c>
      <c r="I17" s="19">
        <v>700</v>
      </c>
    </row>
    <row r="18" spans="2:9" ht="12.75">
      <c r="B18" t="s">
        <v>16</v>
      </c>
      <c r="C18" s="7"/>
      <c r="D18" s="7">
        <v>2</v>
      </c>
      <c r="E18" s="20">
        <v>623.023775</v>
      </c>
      <c r="F18" s="20">
        <v>449.46922499999994</v>
      </c>
      <c r="G18" s="20">
        <v>173.55455000000006</v>
      </c>
      <c r="H18" s="21">
        <v>86.77727500000003</v>
      </c>
      <c r="I18" s="19">
        <v>700</v>
      </c>
    </row>
    <row r="19" spans="2:9" ht="12.75">
      <c r="B19" t="s">
        <v>16</v>
      </c>
      <c r="C19" s="7"/>
      <c r="D19" s="7">
        <v>3</v>
      </c>
      <c r="E19" s="20">
        <v>389.81682500000005</v>
      </c>
      <c r="F19" s="20">
        <v>281.228025</v>
      </c>
      <c r="G19" s="20">
        <v>108.58880000000005</v>
      </c>
      <c r="H19" s="21">
        <v>54.294400000000024</v>
      </c>
      <c r="I19" s="19">
        <v>700</v>
      </c>
    </row>
    <row r="20" spans="2:9" ht="12.75">
      <c r="B20" t="s">
        <v>16</v>
      </c>
      <c r="C20" s="7"/>
      <c r="D20" s="7">
        <v>4</v>
      </c>
      <c r="E20" s="20">
        <v>411.382775</v>
      </c>
      <c r="F20" s="20">
        <v>296.766225</v>
      </c>
      <c r="G20" s="20">
        <v>114.61654999999996</v>
      </c>
      <c r="H20" s="21">
        <v>57.30827499999998</v>
      </c>
      <c r="I20" s="19">
        <v>700</v>
      </c>
    </row>
    <row r="21" spans="2:9" ht="12.75">
      <c r="B21" t="s">
        <v>16</v>
      </c>
      <c r="C21" s="7"/>
      <c r="D21" s="7">
        <v>5</v>
      </c>
      <c r="E21" s="20">
        <v>371.242425</v>
      </c>
      <c r="F21" s="20">
        <v>267.83302499999996</v>
      </c>
      <c r="G21" s="20">
        <v>103.40940000000006</v>
      </c>
      <c r="H21" s="21">
        <v>51.70470000000003</v>
      </c>
      <c r="I21" s="19">
        <v>700</v>
      </c>
    </row>
    <row r="22" spans="2:9" ht="12.75">
      <c r="B22" t="s">
        <v>16</v>
      </c>
      <c r="C22" s="7"/>
      <c r="D22" s="7">
        <v>6</v>
      </c>
      <c r="E22" s="20">
        <v>172.70620000000002</v>
      </c>
      <c r="F22" s="20">
        <v>124.59582499999999</v>
      </c>
      <c r="G22" s="20">
        <v>48.11037500000003</v>
      </c>
      <c r="H22" s="21">
        <v>24.055187500000017</v>
      </c>
      <c r="I22" s="19">
        <v>700</v>
      </c>
    </row>
    <row r="23" spans="2:9" ht="12.75">
      <c r="B23" t="s">
        <v>16</v>
      </c>
      <c r="C23" s="7"/>
      <c r="D23" s="7">
        <v>7</v>
      </c>
      <c r="E23" s="20">
        <v>141.92002499999998</v>
      </c>
      <c r="F23" s="20">
        <v>102.38245</v>
      </c>
      <c r="G23" s="20">
        <v>39.537574999999975</v>
      </c>
      <c r="H23" s="21">
        <v>19.768787499999988</v>
      </c>
      <c r="I23" s="19">
        <v>700</v>
      </c>
    </row>
    <row r="24" spans="2:9" ht="12.75">
      <c r="B24" t="s">
        <v>16</v>
      </c>
      <c r="C24" s="7"/>
      <c r="D24" s="7">
        <v>8</v>
      </c>
      <c r="E24" s="20">
        <v>169.04489999999998</v>
      </c>
      <c r="F24" s="20">
        <v>121.98380000000002</v>
      </c>
      <c r="G24" s="20">
        <v>47.06109999999997</v>
      </c>
      <c r="H24" s="21">
        <v>23.530549999999984</v>
      </c>
      <c r="I24" s="19">
        <v>700</v>
      </c>
    </row>
    <row r="25" spans="2:9" ht="12.75">
      <c r="B25" t="s">
        <v>16</v>
      </c>
      <c r="C25" s="7"/>
      <c r="D25" s="7">
        <v>9</v>
      </c>
      <c r="E25" s="20">
        <v>191.52617499999997</v>
      </c>
      <c r="F25" s="20">
        <v>138.16942500000002</v>
      </c>
      <c r="G25" s="20">
        <v>53.35674999999995</v>
      </c>
      <c r="H25" s="21">
        <v>26.678374999999974</v>
      </c>
      <c r="I25" s="19">
        <v>700</v>
      </c>
    </row>
    <row r="26" spans="2:9" ht="12.75">
      <c r="B26" t="s">
        <v>16</v>
      </c>
      <c r="C26" s="7"/>
      <c r="D26" s="7">
        <v>10</v>
      </c>
      <c r="E26" s="20">
        <v>259.2379</v>
      </c>
      <c r="F26" s="20">
        <v>186.99419999999998</v>
      </c>
      <c r="G26" s="20">
        <v>72.24370000000005</v>
      </c>
      <c r="H26" s="21">
        <v>36.12185000000002</v>
      </c>
      <c r="I26" s="19">
        <v>700</v>
      </c>
    </row>
    <row r="27" spans="2:9" ht="12.75">
      <c r="B27" t="s">
        <v>16</v>
      </c>
      <c r="C27" s="7"/>
      <c r="D27" s="7">
        <v>11</v>
      </c>
      <c r="E27" s="20">
        <v>625.9929999999999</v>
      </c>
      <c r="F27" s="20">
        <v>451.61242500000003</v>
      </c>
      <c r="G27" s="20">
        <v>174.3805749999999</v>
      </c>
      <c r="H27" s="21">
        <v>87.19028749999995</v>
      </c>
      <c r="I27" s="19">
        <v>700</v>
      </c>
    </row>
    <row r="28" spans="2:9" ht="12.75">
      <c r="B28" t="s">
        <v>16</v>
      </c>
      <c r="C28" s="7"/>
      <c r="D28" s="7">
        <v>12</v>
      </c>
      <c r="E28" s="20">
        <v>555.2674</v>
      </c>
      <c r="F28" s="20">
        <v>400.55514999999997</v>
      </c>
      <c r="G28" s="20">
        <v>154.71224999999998</v>
      </c>
      <c r="H28" s="21">
        <v>77.35612499999999</v>
      </c>
      <c r="I28" s="19">
        <v>700</v>
      </c>
    </row>
    <row r="29" spans="2:9" ht="12.75">
      <c r="B29" t="s">
        <v>16</v>
      </c>
      <c r="C29" s="7"/>
      <c r="D29" s="7">
        <v>13</v>
      </c>
      <c r="E29" s="20">
        <v>457.372275</v>
      </c>
      <c r="F29" s="20">
        <v>329.941175</v>
      </c>
      <c r="G29" s="20">
        <v>127.43110000000001</v>
      </c>
      <c r="H29" s="21">
        <v>63.71555000000001</v>
      </c>
      <c r="I29" s="19">
        <v>700</v>
      </c>
    </row>
    <row r="30" spans="2:9" ht="12.75">
      <c r="B30" t="s">
        <v>16</v>
      </c>
      <c r="C30" s="7"/>
      <c r="D30" s="7">
        <v>14</v>
      </c>
      <c r="E30" s="20">
        <v>640.5935499999999</v>
      </c>
      <c r="F30" s="20">
        <v>462.14982499999996</v>
      </c>
      <c r="G30" s="20">
        <v>178.44372499999997</v>
      </c>
      <c r="H30" s="21">
        <v>89.22186249999999</v>
      </c>
      <c r="I30" s="19">
        <v>700</v>
      </c>
    </row>
    <row r="31" spans="2:9" ht="12.75">
      <c r="B31" t="s">
        <v>16</v>
      </c>
      <c r="C31" s="7"/>
      <c r="D31" s="7">
        <v>15</v>
      </c>
      <c r="E31" s="20">
        <v>134.0393</v>
      </c>
      <c r="F31" s="20">
        <v>96.689575</v>
      </c>
      <c r="G31" s="20">
        <v>37.34972499999999</v>
      </c>
      <c r="H31" s="21">
        <v>18.674862499999996</v>
      </c>
      <c r="I31" s="19">
        <v>700</v>
      </c>
    </row>
    <row r="32" spans="2:9" ht="12.75">
      <c r="B32" t="s">
        <v>16</v>
      </c>
      <c r="C32" s="7"/>
      <c r="D32" s="7">
        <v>16</v>
      </c>
      <c r="E32" s="20">
        <v>1508.254675</v>
      </c>
      <c r="F32" s="20">
        <v>1088.07585</v>
      </c>
      <c r="G32" s="20">
        <v>420.17882499999996</v>
      </c>
      <c r="H32" s="21">
        <v>210.08941249999998</v>
      </c>
      <c r="I32" s="19">
        <v>700</v>
      </c>
    </row>
    <row r="34" spans="2:5" ht="12.75">
      <c r="B34" t="s">
        <v>27</v>
      </c>
      <c r="E34" t="s">
        <v>26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7"/>
  <sheetViews>
    <sheetView workbookViewId="0" topLeftCell="A1">
      <selection activeCell="O33" sqref="O33"/>
    </sheetView>
  </sheetViews>
  <sheetFormatPr defaultColWidth="9.140625" defaultRowHeight="12.75"/>
  <cols>
    <col min="1" max="1" width="14.57421875" style="0" bestFit="1" customWidth="1"/>
    <col min="2" max="2" width="5.7109375" style="0" customWidth="1"/>
    <col min="3" max="3" width="7.28125" style="0" bestFit="1" customWidth="1"/>
    <col min="4" max="5" width="5.28125" style="0" bestFit="1" customWidth="1"/>
    <col min="6" max="6" width="7.28125" style="0" bestFit="1" customWidth="1"/>
    <col min="7" max="7" width="5.140625" style="0" customWidth="1"/>
    <col min="8" max="8" width="9.7109375" style="0" customWidth="1"/>
    <col min="9" max="9" width="5.00390625" style="0" bestFit="1" customWidth="1"/>
    <col min="10" max="10" width="7.28125" style="0" bestFit="1" customWidth="1"/>
    <col min="11" max="11" width="5.28125" style="0" bestFit="1" customWidth="1"/>
    <col min="12" max="13" width="4.8515625" style="0" bestFit="1" customWidth="1"/>
    <col min="14" max="14" width="7.140625" style="0" bestFit="1" customWidth="1"/>
  </cols>
  <sheetData>
    <row r="2" ht="12.75">
      <c r="D2" s="2" t="s">
        <v>0</v>
      </c>
    </row>
    <row r="3" ht="12.75">
      <c r="B3" s="2" t="s">
        <v>94</v>
      </c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"/>
    </row>
    <row r="5" spans="1:14" ht="12.75">
      <c r="A5" s="10" t="s">
        <v>53</v>
      </c>
      <c r="B5" s="112" t="s">
        <v>28</v>
      </c>
      <c r="C5" s="113"/>
      <c r="D5" s="114"/>
      <c r="E5" s="115" t="s">
        <v>48</v>
      </c>
      <c r="F5" s="116"/>
      <c r="G5" s="117"/>
      <c r="H5" s="16" t="s">
        <v>54</v>
      </c>
      <c r="I5" s="118" t="s">
        <v>49</v>
      </c>
      <c r="J5" s="119"/>
      <c r="K5" s="119"/>
      <c r="L5" s="120" t="s">
        <v>52</v>
      </c>
      <c r="M5" s="121"/>
      <c r="N5" s="121"/>
    </row>
    <row r="6" spans="1:14" ht="12.75">
      <c r="A6" s="37"/>
      <c r="B6" s="38" t="s">
        <v>7</v>
      </c>
      <c r="C6" s="37" t="s">
        <v>8</v>
      </c>
      <c r="D6" s="39" t="s">
        <v>3</v>
      </c>
      <c r="E6" s="38" t="s">
        <v>7</v>
      </c>
      <c r="F6" s="37" t="s">
        <v>8</v>
      </c>
      <c r="G6" s="75" t="s">
        <v>3</v>
      </c>
      <c r="H6" s="40" t="s">
        <v>91</v>
      </c>
      <c r="I6" s="38" t="s">
        <v>7</v>
      </c>
      <c r="J6" s="37" t="s">
        <v>8</v>
      </c>
      <c r="K6" s="37" t="s">
        <v>3</v>
      </c>
      <c r="L6" s="41">
        <v>0.5</v>
      </c>
      <c r="M6" s="42">
        <v>0.7</v>
      </c>
      <c r="N6" s="37" t="s">
        <v>9</v>
      </c>
    </row>
    <row r="7" spans="1:17" ht="12.75">
      <c r="A7" s="10" t="s">
        <v>29</v>
      </c>
      <c r="B7" s="13">
        <v>160</v>
      </c>
      <c r="C7" s="14">
        <v>200</v>
      </c>
      <c r="D7" s="15">
        <v>250</v>
      </c>
      <c r="E7" s="13">
        <v>302.9333333333334</v>
      </c>
      <c r="F7" s="14">
        <v>378.66666666666674</v>
      </c>
      <c r="G7" s="60">
        <v>473.33333333333337</v>
      </c>
      <c r="H7" s="17">
        <v>3195</v>
      </c>
      <c r="I7" s="13">
        <v>462.9333333333334</v>
      </c>
      <c r="J7" s="14">
        <v>578.6666666666667</v>
      </c>
      <c r="K7" s="14">
        <v>723.3333333333334</v>
      </c>
      <c r="L7" s="13">
        <v>703.9519000000001</v>
      </c>
      <c r="M7" s="14">
        <v>507.84909999999996</v>
      </c>
      <c r="N7" s="14">
        <v>196.10280000000017</v>
      </c>
      <c r="O7" s="5"/>
      <c r="P7">
        <f>E7*0.75/0.5</f>
        <v>454.4000000000001</v>
      </c>
      <c r="Q7">
        <f>C7*0.75/0.6</f>
        <v>250</v>
      </c>
    </row>
    <row r="8" spans="1:16" ht="12.75">
      <c r="A8" s="10" t="s">
        <v>30</v>
      </c>
      <c r="B8" s="13">
        <v>160</v>
      </c>
      <c r="C8" s="14">
        <v>200</v>
      </c>
      <c r="D8" s="15">
        <v>250</v>
      </c>
      <c r="E8" s="13">
        <v>192</v>
      </c>
      <c r="F8" s="14">
        <v>240</v>
      </c>
      <c r="G8" s="60">
        <v>300</v>
      </c>
      <c r="H8" s="17">
        <v>2025</v>
      </c>
      <c r="I8" s="13">
        <v>352</v>
      </c>
      <c r="J8" s="14">
        <v>440</v>
      </c>
      <c r="K8" s="14">
        <v>550</v>
      </c>
      <c r="L8" s="13">
        <v>623.023775</v>
      </c>
      <c r="M8" s="14">
        <v>449.46922499999994</v>
      </c>
      <c r="N8" s="14">
        <v>173.55455000000006</v>
      </c>
      <c r="O8" s="5"/>
      <c r="P8">
        <f aca="true" t="shared" si="0" ref="P8:P22">E8*0.75/0.5</f>
        <v>288</v>
      </c>
    </row>
    <row r="9" spans="1:16" ht="12.75">
      <c r="A9" s="10" t="s">
        <v>31</v>
      </c>
      <c r="B9" s="13">
        <v>160</v>
      </c>
      <c r="C9" s="14">
        <v>200</v>
      </c>
      <c r="D9" s="15">
        <v>250</v>
      </c>
      <c r="E9" s="13">
        <v>200.5333333333334</v>
      </c>
      <c r="F9" s="14">
        <v>250.6666666666667</v>
      </c>
      <c r="G9" s="60">
        <v>313.33333333333337</v>
      </c>
      <c r="H9" s="17">
        <v>2115</v>
      </c>
      <c r="I9" s="13">
        <v>360.5333333333334</v>
      </c>
      <c r="J9" s="14">
        <v>450.66666666666674</v>
      </c>
      <c r="K9" s="14">
        <v>563.3333333333334</v>
      </c>
      <c r="L9" s="13">
        <v>389.81682500000005</v>
      </c>
      <c r="M9" s="14">
        <v>281.228025</v>
      </c>
      <c r="N9" s="14">
        <v>108.58880000000005</v>
      </c>
      <c r="O9" s="5"/>
      <c r="P9">
        <f t="shared" si="0"/>
        <v>300.80000000000007</v>
      </c>
    </row>
    <row r="10" spans="1:16" ht="12.75">
      <c r="A10" s="10" t="s">
        <v>32</v>
      </c>
      <c r="B10" s="13">
        <v>160</v>
      </c>
      <c r="C10" s="14">
        <v>200</v>
      </c>
      <c r="D10" s="15">
        <v>250</v>
      </c>
      <c r="E10" s="13">
        <v>209.06666666666672</v>
      </c>
      <c r="F10" s="14">
        <v>261.33333333333337</v>
      </c>
      <c r="G10" s="60">
        <v>326.6666666666667</v>
      </c>
      <c r="H10" s="17">
        <v>2205</v>
      </c>
      <c r="I10" s="13">
        <v>369.0666666666667</v>
      </c>
      <c r="J10" s="14">
        <v>461.33333333333337</v>
      </c>
      <c r="K10" s="14">
        <v>576.6666666666667</v>
      </c>
      <c r="L10" s="13">
        <v>411.382775</v>
      </c>
      <c r="M10" s="14">
        <v>296.766225</v>
      </c>
      <c r="N10" s="14">
        <v>114.61654999999996</v>
      </c>
      <c r="O10" s="5"/>
      <c r="P10">
        <f t="shared" si="0"/>
        <v>313.6000000000001</v>
      </c>
    </row>
    <row r="11" spans="1:16" ht="12.75">
      <c r="A11" s="10" t="s">
        <v>33</v>
      </c>
      <c r="B11" s="13">
        <v>160</v>
      </c>
      <c r="C11" s="14">
        <v>200</v>
      </c>
      <c r="D11" s="15">
        <v>250</v>
      </c>
      <c r="E11" s="13">
        <v>217.6</v>
      </c>
      <c r="F11" s="14">
        <v>272</v>
      </c>
      <c r="G11" s="60">
        <v>340</v>
      </c>
      <c r="H11" s="17">
        <v>2295</v>
      </c>
      <c r="I11" s="13">
        <v>377.6</v>
      </c>
      <c r="J11" s="14">
        <v>472</v>
      </c>
      <c r="K11" s="14">
        <v>590</v>
      </c>
      <c r="L11" s="13">
        <v>371.242425</v>
      </c>
      <c r="M11" s="14">
        <v>267.83302499999996</v>
      </c>
      <c r="N11" s="14">
        <v>103.40940000000006</v>
      </c>
      <c r="O11" s="5"/>
      <c r="P11">
        <f t="shared" si="0"/>
        <v>326.4</v>
      </c>
    </row>
    <row r="12" spans="1:16" ht="12.75">
      <c r="A12" s="10" t="s">
        <v>34</v>
      </c>
      <c r="B12" s="13">
        <v>160</v>
      </c>
      <c r="C12" s="14">
        <v>200</v>
      </c>
      <c r="D12" s="15">
        <v>250</v>
      </c>
      <c r="E12" s="13">
        <v>153.6</v>
      </c>
      <c r="F12" s="14">
        <v>192</v>
      </c>
      <c r="G12" s="60">
        <v>240</v>
      </c>
      <c r="H12" s="17">
        <v>1620</v>
      </c>
      <c r="I12" s="13">
        <v>313.6</v>
      </c>
      <c r="J12" s="14">
        <v>392</v>
      </c>
      <c r="K12" s="14">
        <v>490</v>
      </c>
      <c r="L12" s="13">
        <v>172.70620000000002</v>
      </c>
      <c r="M12" s="14">
        <v>124.59582499999999</v>
      </c>
      <c r="N12" s="14">
        <v>48.11037500000003</v>
      </c>
      <c r="O12" s="5"/>
      <c r="P12">
        <f t="shared" si="0"/>
        <v>230.39999999999998</v>
      </c>
    </row>
    <row r="13" spans="1:16" ht="12.75">
      <c r="A13" s="10" t="s">
        <v>35</v>
      </c>
      <c r="B13" s="13">
        <v>160</v>
      </c>
      <c r="C13" s="14">
        <v>200</v>
      </c>
      <c r="D13" s="15">
        <v>250</v>
      </c>
      <c r="E13" s="13">
        <v>115.2</v>
      </c>
      <c r="F13" s="14">
        <v>144</v>
      </c>
      <c r="G13" s="60">
        <v>180</v>
      </c>
      <c r="H13" s="17">
        <v>1215</v>
      </c>
      <c r="I13" s="13">
        <v>275.2</v>
      </c>
      <c r="J13" s="14">
        <v>344</v>
      </c>
      <c r="K13" s="14">
        <v>430</v>
      </c>
      <c r="L13" s="13">
        <v>141.92002499999998</v>
      </c>
      <c r="M13" s="14">
        <v>102.38245</v>
      </c>
      <c r="N13" s="14">
        <v>39.537574999999975</v>
      </c>
      <c r="O13" s="5"/>
      <c r="P13">
        <f t="shared" si="0"/>
        <v>172.8</v>
      </c>
    </row>
    <row r="14" spans="1:16" ht="12.75">
      <c r="A14" s="10" t="s">
        <v>36</v>
      </c>
      <c r="B14" s="13">
        <v>160</v>
      </c>
      <c r="C14" s="14">
        <v>200</v>
      </c>
      <c r="D14" s="15">
        <v>250</v>
      </c>
      <c r="E14" s="13">
        <v>119.46666666666668</v>
      </c>
      <c r="F14" s="14">
        <v>149.33333333333334</v>
      </c>
      <c r="G14" s="60">
        <v>186.66666666666669</v>
      </c>
      <c r="H14" s="17">
        <v>1260</v>
      </c>
      <c r="I14" s="13">
        <v>279.4666666666667</v>
      </c>
      <c r="J14" s="14">
        <v>349.33333333333337</v>
      </c>
      <c r="K14" s="14">
        <v>436.6666666666667</v>
      </c>
      <c r="L14" s="13">
        <v>169.04489999999998</v>
      </c>
      <c r="M14" s="14">
        <v>121.98380000000002</v>
      </c>
      <c r="N14" s="14">
        <v>47.06109999999997</v>
      </c>
      <c r="O14" s="5"/>
      <c r="P14">
        <f t="shared" si="0"/>
        <v>179.20000000000002</v>
      </c>
    </row>
    <row r="15" spans="1:16" ht="12.75">
      <c r="A15" s="10" t="s">
        <v>37</v>
      </c>
      <c r="B15" s="13">
        <v>160</v>
      </c>
      <c r="C15" s="14">
        <v>200</v>
      </c>
      <c r="D15" s="15">
        <v>250</v>
      </c>
      <c r="E15" s="13">
        <v>115.2</v>
      </c>
      <c r="F15" s="14">
        <v>144</v>
      </c>
      <c r="G15" s="60">
        <v>180</v>
      </c>
      <c r="H15" s="17">
        <v>1215</v>
      </c>
      <c r="I15" s="13">
        <v>275.2</v>
      </c>
      <c r="J15" s="14">
        <v>344</v>
      </c>
      <c r="K15" s="14">
        <v>430</v>
      </c>
      <c r="L15" s="13">
        <v>191.52617499999997</v>
      </c>
      <c r="M15" s="14">
        <v>138.16942500000002</v>
      </c>
      <c r="N15" s="14">
        <v>53.35674999999995</v>
      </c>
      <c r="O15" s="5"/>
      <c r="P15">
        <f t="shared" si="0"/>
        <v>172.8</v>
      </c>
    </row>
    <row r="16" spans="1:16" ht="12.75">
      <c r="A16" s="10" t="s">
        <v>38</v>
      </c>
      <c r="B16" s="13">
        <v>160</v>
      </c>
      <c r="C16" s="14">
        <v>200</v>
      </c>
      <c r="D16" s="15">
        <v>250</v>
      </c>
      <c r="E16" s="13">
        <v>145.0666666666667</v>
      </c>
      <c r="F16" s="14">
        <v>181.33333333333337</v>
      </c>
      <c r="G16" s="60">
        <v>226.66666666666669</v>
      </c>
      <c r="H16" s="17">
        <v>1530</v>
      </c>
      <c r="I16" s="13">
        <v>305.0666666666667</v>
      </c>
      <c r="J16" s="14">
        <v>381.33333333333337</v>
      </c>
      <c r="K16" s="14">
        <v>476.6666666666667</v>
      </c>
      <c r="L16" s="13">
        <v>259.2379</v>
      </c>
      <c r="M16" s="14">
        <v>186.99419999999998</v>
      </c>
      <c r="N16" s="14">
        <v>72.24370000000005</v>
      </c>
      <c r="O16" s="5"/>
      <c r="P16">
        <f t="shared" si="0"/>
        <v>217.60000000000002</v>
      </c>
    </row>
    <row r="17" spans="1:16" ht="12.75">
      <c r="A17" s="10" t="s">
        <v>39</v>
      </c>
      <c r="B17" s="13">
        <v>160</v>
      </c>
      <c r="C17" s="14">
        <v>200</v>
      </c>
      <c r="D17" s="15">
        <v>250</v>
      </c>
      <c r="E17" s="13">
        <v>221.8666666666667</v>
      </c>
      <c r="F17" s="14">
        <v>277.33333333333337</v>
      </c>
      <c r="G17" s="60">
        <v>346.6666666666667</v>
      </c>
      <c r="H17" s="17">
        <v>2340</v>
      </c>
      <c r="I17" s="13">
        <v>381.8666666666667</v>
      </c>
      <c r="J17" s="14">
        <v>477.33333333333337</v>
      </c>
      <c r="K17" s="14">
        <v>596.6666666666667</v>
      </c>
      <c r="L17" s="13">
        <v>625.9929999999999</v>
      </c>
      <c r="M17" s="14">
        <v>451.61242500000003</v>
      </c>
      <c r="N17" s="14">
        <v>174.3805749999999</v>
      </c>
      <c r="O17" s="5"/>
      <c r="P17">
        <f t="shared" si="0"/>
        <v>332.80000000000007</v>
      </c>
    </row>
    <row r="18" spans="1:16" ht="12.75">
      <c r="A18" s="10" t="s">
        <v>40</v>
      </c>
      <c r="B18" s="13">
        <v>160</v>
      </c>
      <c r="C18" s="14">
        <v>200</v>
      </c>
      <c r="D18" s="15">
        <v>250</v>
      </c>
      <c r="E18" s="13">
        <v>209.06666666666672</v>
      </c>
      <c r="F18" s="14">
        <v>261.33333333333337</v>
      </c>
      <c r="G18" s="60">
        <v>326.6666666666667</v>
      </c>
      <c r="H18" s="17">
        <v>2205</v>
      </c>
      <c r="I18" s="13">
        <v>369.0666666666667</v>
      </c>
      <c r="J18" s="14">
        <v>461.33333333333337</v>
      </c>
      <c r="K18" s="14">
        <v>576.6666666666667</v>
      </c>
      <c r="L18" s="13">
        <v>555.2674</v>
      </c>
      <c r="M18" s="14">
        <v>400.55514999999997</v>
      </c>
      <c r="N18" s="14">
        <v>154.71224999999998</v>
      </c>
      <c r="O18" s="5"/>
      <c r="P18">
        <f t="shared" si="0"/>
        <v>313.6000000000001</v>
      </c>
    </row>
    <row r="19" spans="1:16" ht="12.75">
      <c r="A19" s="10" t="s">
        <v>41</v>
      </c>
      <c r="B19" s="13">
        <v>160</v>
      </c>
      <c r="C19" s="14">
        <v>200</v>
      </c>
      <c r="D19" s="15">
        <v>250</v>
      </c>
      <c r="E19" s="13">
        <v>179.2</v>
      </c>
      <c r="F19" s="14">
        <v>224</v>
      </c>
      <c r="G19" s="60">
        <v>280</v>
      </c>
      <c r="H19" s="17">
        <v>1890</v>
      </c>
      <c r="I19" s="13">
        <v>339.2</v>
      </c>
      <c r="J19" s="14">
        <v>424</v>
      </c>
      <c r="K19" s="14">
        <v>530</v>
      </c>
      <c r="L19" s="13">
        <v>457.372275</v>
      </c>
      <c r="M19" s="14">
        <v>329.941175</v>
      </c>
      <c r="N19" s="14">
        <v>127.43110000000001</v>
      </c>
      <c r="O19" s="5"/>
      <c r="P19">
        <f t="shared" si="0"/>
        <v>268.79999999999995</v>
      </c>
    </row>
    <row r="20" spans="1:16" ht="12.75">
      <c r="A20" s="10" t="s">
        <v>42</v>
      </c>
      <c r="B20" s="13">
        <v>160</v>
      </c>
      <c r="C20" s="14">
        <v>200</v>
      </c>
      <c r="D20" s="15">
        <v>250</v>
      </c>
      <c r="E20" s="13">
        <v>213.33333333333337</v>
      </c>
      <c r="F20" s="14">
        <v>266.6666666666667</v>
      </c>
      <c r="G20" s="60">
        <v>333.33333333333337</v>
      </c>
      <c r="H20" s="17">
        <v>2250</v>
      </c>
      <c r="I20" s="13">
        <v>373.33333333333337</v>
      </c>
      <c r="J20" s="14">
        <v>466.6666666666667</v>
      </c>
      <c r="K20" s="14">
        <v>583.3333333333334</v>
      </c>
      <c r="L20" s="13">
        <v>640.5935499999999</v>
      </c>
      <c r="M20" s="14">
        <v>462.14982499999996</v>
      </c>
      <c r="N20" s="14">
        <v>178.44372499999997</v>
      </c>
      <c r="O20" s="5"/>
      <c r="P20">
        <f t="shared" si="0"/>
        <v>320.00000000000006</v>
      </c>
    </row>
    <row r="21" spans="1:16" ht="12.75">
      <c r="A21" s="10" t="s">
        <v>43</v>
      </c>
      <c r="B21" s="13">
        <v>160</v>
      </c>
      <c r="C21" s="14">
        <v>200</v>
      </c>
      <c r="D21" s="15">
        <v>250</v>
      </c>
      <c r="E21" s="13">
        <v>102.4</v>
      </c>
      <c r="F21" s="14">
        <v>128</v>
      </c>
      <c r="G21" s="60">
        <v>160</v>
      </c>
      <c r="H21" s="108">
        <v>1080</v>
      </c>
      <c r="I21" s="13">
        <v>262.4</v>
      </c>
      <c r="J21" s="14">
        <v>328</v>
      </c>
      <c r="K21" s="14">
        <v>410</v>
      </c>
      <c r="L21" s="13">
        <v>134.0393</v>
      </c>
      <c r="M21" s="14">
        <v>96.689575</v>
      </c>
      <c r="N21" s="14">
        <v>37.34972499999999</v>
      </c>
      <c r="O21" s="5"/>
      <c r="P21">
        <f t="shared" si="0"/>
        <v>153.60000000000002</v>
      </c>
    </row>
    <row r="22" spans="1:16" ht="12.75">
      <c r="A22" s="37" t="s">
        <v>44</v>
      </c>
      <c r="B22" s="43">
        <v>160</v>
      </c>
      <c r="C22" s="44">
        <v>200</v>
      </c>
      <c r="D22" s="45">
        <v>250</v>
      </c>
      <c r="E22" s="43">
        <v>388.26666666666677</v>
      </c>
      <c r="F22" s="44">
        <v>485.3333333333334</v>
      </c>
      <c r="G22" s="61">
        <v>606.6666666666667</v>
      </c>
      <c r="H22" s="46">
        <v>4095</v>
      </c>
      <c r="I22" s="43">
        <v>548.2666666666668</v>
      </c>
      <c r="J22" s="44">
        <v>685.3333333333335</v>
      </c>
      <c r="K22" s="44">
        <v>856.6666666666667</v>
      </c>
      <c r="L22" s="43">
        <v>1508.254675</v>
      </c>
      <c r="M22" s="44">
        <v>1088.07585</v>
      </c>
      <c r="N22" s="44">
        <v>420.17882499999996</v>
      </c>
      <c r="O22" s="5"/>
      <c r="P22">
        <f t="shared" si="0"/>
        <v>582.4000000000001</v>
      </c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 t="s">
        <v>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0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0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 t="s">
        <v>46</v>
      </c>
      <c r="B27" s="10"/>
      <c r="C27" s="10"/>
      <c r="D27" s="11">
        <v>0.2</v>
      </c>
      <c r="E27" s="10" t="s">
        <v>50</v>
      </c>
      <c r="F27" s="10"/>
      <c r="I27" s="10"/>
      <c r="J27" s="10"/>
      <c r="K27" s="10"/>
      <c r="L27" s="10"/>
    </row>
    <row r="28" spans="1:12" ht="12.75">
      <c r="A28" s="10" t="s">
        <v>47</v>
      </c>
      <c r="B28" s="10"/>
      <c r="C28" s="10"/>
      <c r="D28" s="11">
        <v>0.2</v>
      </c>
      <c r="E28" s="10" t="s">
        <v>51</v>
      </c>
      <c r="F28" s="10"/>
      <c r="I28" s="10"/>
      <c r="J28" s="10"/>
      <c r="K28" s="10"/>
      <c r="L28" s="10"/>
    </row>
    <row r="29" spans="1:12" ht="12.75">
      <c r="A29" s="10" t="s">
        <v>45</v>
      </c>
      <c r="B29" s="10"/>
      <c r="C29" s="10"/>
      <c r="D29" s="10" t="s">
        <v>92</v>
      </c>
      <c r="E29" s="10"/>
      <c r="F29" s="11"/>
      <c r="G29" s="10"/>
      <c r="H29" s="10"/>
      <c r="I29" s="10"/>
      <c r="J29" s="10"/>
      <c r="K29" s="10"/>
      <c r="L29" s="10"/>
    </row>
    <row r="30" spans="1:1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 t="s">
        <v>105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0" t="s">
        <v>104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 t="s">
        <v>93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12.75">
      <c r="A34" s="10" t="s">
        <v>106</v>
      </c>
    </row>
    <row r="35" ht="12.75">
      <c r="A35" s="10" t="s">
        <v>99</v>
      </c>
    </row>
    <row r="36" ht="12.75">
      <c r="A36" s="10" t="s">
        <v>95</v>
      </c>
    </row>
    <row r="37" ht="12.75">
      <c r="A37" s="10" t="s">
        <v>96</v>
      </c>
    </row>
  </sheetData>
  <mergeCells count="4">
    <mergeCell ref="B5:D5"/>
    <mergeCell ref="E5:G5"/>
    <mergeCell ref="I5:K5"/>
    <mergeCell ref="L5:N5"/>
  </mergeCells>
  <printOptions/>
  <pageMargins left="0.75" right="0.75" top="1" bottom="1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Mark McNulty</cp:lastModifiedBy>
  <cp:lastPrinted>2001-11-26T04:34:50Z</cp:lastPrinted>
  <dcterms:created xsi:type="dcterms:W3CDTF">2001-10-05T04:59:53Z</dcterms:created>
  <dcterms:modified xsi:type="dcterms:W3CDTF">2001-12-04T00:34:54Z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