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5521" windowWidth="5790" windowHeight="11370" tabRatio="749" activeTab="0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'EM&amp;V'!$A$1:$J$13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<sst xmlns="http://schemas.openxmlformats.org/spreadsheetml/2006/main" count="1849" uniqueCount="328">
  <si>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</si>
  <si>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</si>
  <si>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</si>
  <si>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</si>
  <si>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</si>
  <si>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</si>
  <si>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</si>
  <si>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</si>
  <si>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</si>
  <si>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</si>
  <si>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</si>
  <si>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</si>
  <si>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</si>
  <si>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</si>
  <si>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</si>
  <si>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</si>
  <si>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</si>
  <si>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Units Committed</t>
  </si>
  <si>
    <t>DEER Measure ID</t>
  </si>
  <si>
    <t>Unit Definition</t>
  </si>
  <si>
    <t>End Use</t>
  </si>
  <si>
    <t>Market Sector</t>
  </si>
  <si>
    <t>Market Segment</t>
  </si>
  <si>
    <t>DEER 
Run ID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</si>
  <si>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</si>
  <si>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</si>
  <si>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</si>
  <si>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</si>
  <si>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</si>
  <si>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</si>
  <si>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</si>
  <si>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</si>
  <si>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</si>
  <si>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</si>
  <si>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Net Summer Peak kW</t>
  </si>
  <si>
    <t>Net Annual kWh</t>
  </si>
  <si>
    <t xml:space="preserve">Net Annual Therms </t>
  </si>
  <si>
    <t>Residential</t>
  </si>
  <si>
    <t>Appliances</t>
  </si>
  <si>
    <t>Consumer Electronics</t>
  </si>
  <si>
    <t>Cooking Appliances</t>
  </si>
  <si>
    <t>HVAC</t>
  </si>
  <si>
    <t>Lighting</t>
  </si>
  <si>
    <t>Pool Pump</t>
  </si>
  <si>
    <t>Refrigeration</t>
  </si>
  <si>
    <t>Water Heating</t>
  </si>
  <si>
    <t>Other</t>
  </si>
  <si>
    <t>Nonresidential</t>
  </si>
  <si>
    <t>Office</t>
  </si>
  <si>
    <t>Process</t>
  </si>
  <si>
    <t>Commercial</t>
  </si>
  <si>
    <t>Industrial</t>
  </si>
  <si>
    <t>Agricultural</t>
  </si>
  <si>
    <t>Expenditures</t>
  </si>
  <si>
    <t>Gas Savings (Net Annual Therms)</t>
  </si>
  <si>
    <t>Goal</t>
  </si>
  <si>
    <t>Expenditures ($)</t>
  </si>
  <si>
    <t>Paid 
(Inception-To-Date)</t>
  </si>
  <si>
    <t>Installed 
(Inception-To-Date)</t>
  </si>
  <si>
    <t>Installed 
(Report Quarter)</t>
  </si>
  <si>
    <t>Square Footage</t>
  </si>
  <si>
    <t>Total</t>
  </si>
  <si>
    <t>Net Annual Therms</t>
  </si>
  <si>
    <t>Square Footage Affected by GBI-Related Programs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</si>
  <si>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</si>
  <si>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</si>
  <si>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</si>
  <si>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</si>
  <si>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4.1:  GBI Goal and Results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</si>
  <si>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</si>
  <si>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</si>
  <si>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</si>
  <si>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</si>
  <si>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</si>
  <si>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</si>
  <si>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Demand Reduction (Summer Peak kW,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</si>
  <si>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</si>
  <si>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</si>
  <si>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</si>
  <si>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</si>
  <si>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</si>
  <si>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</si>
  <si>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</si>
  <si>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</si>
  <si>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</si>
  <si>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</si>
  <si>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</si>
  <si>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</si>
  <si>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</si>
  <si>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</si>
  <si>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</si>
  <si>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</si>
  <si>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</si>
  <si>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</si>
  <si>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</si>
  <si>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</si>
  <si>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</si>
  <si>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</si>
  <si>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</si>
  <si>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</si>
  <si>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</si>
  <si>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</si>
  <si>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</si>
  <si>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</si>
  <si>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</si>
  <si>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</si>
  <si>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</si>
  <si>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</si>
  <si>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</si>
  <si>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</si>
  <si>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</si>
  <si>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</si>
  <si>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</si>
  <si>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</si>
  <si>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</si>
  <si>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</si>
  <si>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</si>
  <si>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</si>
  <si>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</si>
  <si>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</si>
  <si>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</si>
  <si>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</si>
  <si>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</si>
  <si>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</si>
  <si>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</si>
  <si>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</si>
  <si>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</si>
  <si>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</si>
  <si>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</si>
  <si>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</si>
  <si>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</si>
  <si>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</si>
  <si>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SCG3511</t>
  </si>
  <si>
    <t>NEW4-Savings By Design SCG SCE Program</t>
  </si>
  <si>
    <t>SCG3512</t>
  </si>
  <si>
    <t>NEW5-Savings By Design SCG Muni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</si>
  <si>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</si>
  <si>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</si>
  <si>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</si>
  <si>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</si>
  <si>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</si>
  <si>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</si>
  <si>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</si>
  <si>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</si>
  <si>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</si>
  <si>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</si>
  <si>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</si>
  <si>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</si>
  <si>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</si>
  <si>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</si>
  <si>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</si>
  <si>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</si>
  <si>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</si>
  <si>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</si>
  <si>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</si>
  <si>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</si>
  <si>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</si>
  <si>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</si>
  <si>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</si>
  <si>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</si>
  <si>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</si>
  <si>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</si>
  <si>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</si>
  <si>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</si>
  <si>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</si>
  <si>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</si>
  <si>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LIEE Programs</t>
  </si>
  <si>
    <t>Space Heating Boilers - Large Water</t>
  </si>
  <si>
    <t/>
  </si>
  <si>
    <t>MBtuh</t>
  </si>
  <si>
    <t>71</t>
  </si>
  <si>
    <t>Greenhouse Heat Curtain</t>
  </si>
  <si>
    <t>D03-981</t>
  </si>
  <si>
    <t>CFRM00AVHtCtn</t>
  </si>
  <si>
    <t>Sqft</t>
  </si>
  <si>
    <t>11</t>
  </si>
  <si>
    <t>LinearFt</t>
  </si>
  <si>
    <t>31</t>
  </si>
  <si>
    <t>Tank Insulation - Low Temperature Applic. (LF) 2 in</t>
  </si>
  <si>
    <t>SquareFT</t>
  </si>
  <si>
    <t>81</t>
  </si>
  <si>
    <t>Water Heating -Commercial Pool Heater</t>
  </si>
  <si>
    <t>Mbtuh</t>
  </si>
  <si>
    <t>61</t>
  </si>
  <si>
    <t>Process Boiler - Steam</t>
  </si>
  <si>
    <t>32</t>
  </si>
  <si>
    <t>Commercial Boiler (Non-Space Heat, Non-Process)</t>
  </si>
  <si>
    <t>72</t>
  </si>
  <si>
    <t>62</t>
  </si>
  <si>
    <t>Pipe Insulation - Hot Water Applic. (sq ft) 1 in</t>
  </si>
  <si>
    <t>Infrared Film for Greenhouses</t>
  </si>
  <si>
    <t>D03-980</t>
  </si>
  <si>
    <t>CFRM07AVIRFlm</t>
  </si>
  <si>
    <t>Instantaneous Water Heaters (&gt;= 200 MBTUH)</t>
  </si>
  <si>
    <t>Storage Water Heaters (LRG &gt;75 MBTUH)</t>
  </si>
  <si>
    <t>Pipe Insulation - Low Pressure Steam Applic. (LF) 1 in</t>
  </si>
  <si>
    <t>Unit</t>
  </si>
  <si>
    <t>33</t>
  </si>
  <si>
    <t>Pipe Insulation - Low Pressure Steam Applic. (LF) 2 in</t>
  </si>
  <si>
    <t>LinearFT</t>
  </si>
  <si>
    <t>Central System Gas Boiler: Water Heating Only</t>
  </si>
  <si>
    <t>Multi Family</t>
  </si>
  <si>
    <t>NA</t>
  </si>
  <si>
    <t>Gas Wtr Htr Controller (&gt;=30 units) Post 1970</t>
  </si>
  <si>
    <t>Clothes Washer Energy Star Tier II MEF = 1.60 (In Coin-Op Laundry Area)</t>
  </si>
  <si>
    <t>D03-950</t>
  </si>
  <si>
    <t>RRes00AVC3T2D</t>
  </si>
  <si>
    <t>Clothes Washer, CWasher</t>
  </si>
  <si>
    <t>Gas Wtr Htr Controller (&lt;30 units) Post 1970</t>
  </si>
  <si>
    <t>Gas Wtr Htr Controller (&lt;30 units) Pre 1970</t>
  </si>
  <si>
    <t>Central System Natural Gas Water Heater</t>
  </si>
  <si>
    <t>Central Gas Furnace 90% AFUE</t>
  </si>
  <si>
    <t>Natural Gas Storage Water Heater (EF&gt;= 0.63)</t>
  </si>
  <si>
    <t>D03-938</t>
  </si>
  <si>
    <t>RMFM10AVWHGTa</t>
  </si>
  <si>
    <t>Hot Water Tank</t>
  </si>
  <si>
    <t>Gas Wtr Htr Controller (&gt;= 30 units) Pre 1970</t>
  </si>
  <si>
    <t>CPI Equip. Modernization</t>
  </si>
  <si>
    <t>Therm</t>
  </si>
  <si>
    <t>EER Convection Oven</t>
  </si>
  <si>
    <t>EER Combination Oven</t>
  </si>
  <si>
    <t>PER Misc. Process Equip. Replacement</t>
  </si>
  <si>
    <t>Single Family</t>
  </si>
  <si>
    <t>Gas Storage Water Heater (EF&gt;= 0.62)</t>
  </si>
  <si>
    <t>RSFM10AVWHGTa</t>
  </si>
  <si>
    <t>72 kBtuh unit</t>
  </si>
  <si>
    <t>Attic Insulation</t>
  </si>
  <si>
    <t>sqft</t>
  </si>
  <si>
    <t>Wall Insulation</t>
  </si>
  <si>
    <t>D03-438</t>
  </si>
  <si>
    <t>RSFm1075RW413</t>
  </si>
  <si>
    <t>Energy Star Labeled Dishwasher Tier I EF=0.62</t>
  </si>
  <si>
    <t>D03-952</t>
  </si>
  <si>
    <t>RSFM00AVDW215</t>
  </si>
  <si>
    <t>Dishwasher</t>
  </si>
  <si>
    <t>Clothes Washer Tier I</t>
  </si>
  <si>
    <t>D03-949</t>
  </si>
  <si>
    <t>RRes00AVC3T1D</t>
  </si>
  <si>
    <t>Central Gas Furnace 92% AFUE</t>
  </si>
  <si>
    <t>Southern California Gas Company</t>
  </si>
  <si>
    <t>1st Q 2006</t>
  </si>
  <si>
    <t>2nd Q 2006</t>
  </si>
  <si>
    <t>Direct Contact Water Heater</t>
  </si>
  <si>
    <t>Tank Insulation - High Temperature Applic. (LF) 2 in</t>
  </si>
  <si>
    <t>21</t>
  </si>
  <si>
    <t>92</t>
  </si>
  <si>
    <t>Energy Star Clothes Washer - 3.5 cf Tier III MEF=1.8</t>
  </si>
  <si>
    <t>D03-951</t>
  </si>
  <si>
    <t>RRes00AVC3T3D</t>
  </si>
  <si>
    <t>51</t>
  </si>
  <si>
    <t>44</t>
  </si>
  <si>
    <t>53</t>
  </si>
  <si>
    <t>Energy Star Dishwasher  Tier I (EF=.62)</t>
  </si>
  <si>
    <t>D03-953</t>
  </si>
  <si>
    <t>RMFM00AVDW160</t>
  </si>
  <si>
    <t>Dishwasher, DWasher</t>
  </si>
  <si>
    <t>Central System Gas Boiler: Space and Water Heating</t>
  </si>
  <si>
    <t>1000 sqft roof, 1000 SqFt</t>
  </si>
  <si>
    <t>Clothes Washer Energy Star Tier III MEF = 1.80 (In Coin-Op Laundry Area)</t>
  </si>
  <si>
    <t>PER Engine Rebuild/Replacement</t>
  </si>
  <si>
    <t>22</t>
  </si>
  <si>
    <t>CPI Heat Recovery</t>
  </si>
  <si>
    <t>EER Fryer - High Effic. Unit</t>
  </si>
  <si>
    <t>EER Griddle</t>
  </si>
  <si>
    <t>PER Furnace Replacement</t>
  </si>
  <si>
    <t>3rd Q 2006</t>
  </si>
  <si>
    <t>Quarter Ending December 2006</t>
  </si>
  <si>
    <t>4th Q 2006</t>
  </si>
  <si>
    <t>C&amp;S from Mahone Report - Therms</t>
  </si>
  <si>
    <t>Single Family, Maximum Cooling Capacity, CZ 8</t>
  </si>
  <si>
    <t>Dwelling Unit</t>
  </si>
  <si>
    <t>Single Family, Maximum Cooling Capacity, CZ 10</t>
  </si>
  <si>
    <t>Single Family, Verified Ducting System, CZ 9</t>
  </si>
  <si>
    <t>Single Family, Verified Ducting System, CZ 10</t>
  </si>
  <si>
    <t>Single Family, Verified Ducting System, CZ 15</t>
  </si>
  <si>
    <t>Single Family, Quality Insulation Installation, CZ 9</t>
  </si>
  <si>
    <t>Single Family, Quality Insulation Installation, CZ 10</t>
  </si>
  <si>
    <t>Multi-family, Verified Ducting System, CZ 6</t>
  </si>
  <si>
    <t>Multi-family, Verified Ducting System, CZ 9</t>
  </si>
  <si>
    <t>Multi-family, High Quality Insulation Installation, CZ 6</t>
  </si>
  <si>
    <t>Burners and burner related equipment</t>
  </si>
  <si>
    <t>projects</t>
  </si>
  <si>
    <t>Equipment repair/upgrades</t>
  </si>
  <si>
    <t>Projects</t>
  </si>
  <si>
    <t>Maintenance and Tune-up</t>
  </si>
  <si>
    <t>42</t>
  </si>
  <si>
    <t>Storage Water Heaters (SML &lt;= 75 MBTUH)</t>
  </si>
  <si>
    <t>48</t>
  </si>
  <si>
    <t>52</t>
  </si>
  <si>
    <t>Instantaneous Water Heaters (&lt; 200 MBTUH)</t>
  </si>
  <si>
    <t>54</t>
  </si>
  <si>
    <t>56</t>
  </si>
  <si>
    <t>Process Boiler - Water</t>
  </si>
  <si>
    <t>Pipe Insulation - Hot Water Applic. (sq ft) 2 in</t>
  </si>
  <si>
    <t>Tank Insulation - High Temperature Applic. (LF) 1 in</t>
  </si>
  <si>
    <t>Steam Trap Replacement - Commercial/Other</t>
  </si>
  <si>
    <t>per 38 kBtuh Unit</t>
  </si>
  <si>
    <t>RMFm1075RW413</t>
  </si>
  <si>
    <t>Energy Star Dishwasher  Tier II (EF=.68+)</t>
  </si>
  <si>
    <t>Misc (per Therm)</t>
  </si>
  <si>
    <t>Building</t>
  </si>
  <si>
    <t>PER Oven Replacement</t>
  </si>
  <si>
    <t>Grant (SPC Equivalent Measure)</t>
  </si>
  <si>
    <t>EER Cabinet Steamer Tier II</t>
  </si>
  <si>
    <t>unit</t>
  </si>
  <si>
    <t>PER Boiler Replacement</t>
  </si>
  <si>
    <t>Faucet Aerators</t>
  </si>
  <si>
    <t>D03-934</t>
  </si>
  <si>
    <t>RSFM10AVWHFau</t>
  </si>
  <si>
    <t>Household</t>
  </si>
  <si>
    <t>2005 Carryover - Programmable Thermostat</t>
  </si>
  <si>
    <t>Thermostat</t>
  </si>
  <si>
    <t>2005 Carryover - Gas Storage Water Heater (EF&gt;= 0.62)</t>
  </si>
  <si>
    <t>Water Heater</t>
  </si>
  <si>
    <t>2005 Carryover - Central Gas Furnace &gt;= 90% AFUE</t>
  </si>
  <si>
    <t>Furnace</t>
  </si>
  <si>
    <t>2005 Carryover - Attic Insulation</t>
  </si>
  <si>
    <t>sq. ft.</t>
  </si>
  <si>
    <t>2005 Carryover - Wall Insulation</t>
  </si>
  <si>
    <t>2005 Carryover - Energy Star Labeled Dishwasher</t>
  </si>
  <si>
    <t>Washer</t>
  </si>
  <si>
    <t>2005 Carryover - Clothes Washer Tier I</t>
  </si>
  <si>
    <t>2005 Carryover - Clothes Washer Tier II</t>
  </si>
  <si>
    <t>MF, Gas Clothes Washer</t>
  </si>
  <si>
    <t>Washing Machine</t>
  </si>
  <si>
    <t>NonRes, Gas Clothes Washer</t>
  </si>
  <si>
    <t>NonRes, Gas Pipe Insulation</t>
  </si>
  <si>
    <t>Installation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</si>
</sst>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  <numFmt numFmtId="171" formatCode="&quot;$&quot;#,##0.00;\(&quot;$&quot;#,##0.00\)"/>
  </numFmts>
  <fonts count="9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21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2" applyNumberFormat="1" applyFont="1" applyFill="1" applyBorder="1" applyAlignment="1" applyProtection="1">
      <alignment horizontal="centerContinuous"/>
      <protection/>
    </xf>
    <xf numFmtId="0" fontId="4" fillId="2" borderId="2" xfId="22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2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43" fontId="6" fillId="0" borderId="7" xfId="15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4" fontId="7" fillId="0" borderId="0" xfId="17" applyFont="1" applyFill="1" applyAlignment="1">
      <alignment/>
    </xf>
    <xf numFmtId="43" fontId="7" fillId="0" borderId="0" xfId="15" applyFont="1" applyFill="1" applyAlignment="1">
      <alignment/>
    </xf>
    <xf numFmtId="167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6" fontId="3" fillId="0" borderId="20" xfId="22" applyNumberFormat="1" applyFont="1" applyFill="1" applyBorder="1" applyAlignment="1" applyProtection="1">
      <alignment horizontal="left"/>
      <protection/>
    </xf>
    <xf numFmtId="0" fontId="3" fillId="0" borderId="21" xfId="21" applyFont="1" applyFill="1" applyBorder="1" applyAlignment="1">
      <alignment/>
      <protection/>
    </xf>
    <xf numFmtId="0" fontId="4" fillId="0" borderId="0" xfId="21" applyFont="1" applyFill="1">
      <alignment/>
      <protection/>
    </xf>
    <xf numFmtId="0" fontId="4" fillId="2" borderId="22" xfId="21" applyFont="1" applyFill="1" applyBorder="1" applyAlignment="1">
      <alignment horizontal="center" wrapText="1"/>
      <protection/>
    </xf>
    <xf numFmtId="0" fontId="4" fillId="2" borderId="9" xfId="21" applyFont="1" applyFill="1" applyBorder="1" applyAlignment="1">
      <alignment horizontal="center" wrapText="1"/>
      <protection/>
    </xf>
    <xf numFmtId="0" fontId="4" fillId="2" borderId="10" xfId="21" applyFont="1" applyFill="1" applyBorder="1" applyAlignment="1">
      <alignment horizontal="center" wrapText="1"/>
      <protection/>
    </xf>
    <xf numFmtId="0" fontId="4" fillId="2" borderId="11" xfId="21" applyFont="1" applyFill="1" applyBorder="1" applyAlignment="1">
      <alignment horizontal="center" wrapText="1"/>
      <protection/>
    </xf>
    <xf numFmtId="0" fontId="4" fillId="2" borderId="23" xfId="21" applyFont="1" applyFill="1" applyBorder="1" applyAlignment="1">
      <alignment horizontal="center" wrapText="1"/>
      <protection/>
    </xf>
    <xf numFmtId="0" fontId="4" fillId="2" borderId="24" xfId="21" applyFont="1" applyFill="1" applyBorder="1" applyAlignment="1">
      <alignment horizontal="center"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25" xfId="22" applyFont="1" applyFill="1" applyBorder="1" applyAlignment="1">
      <alignment horizontal="left" wrapText="1"/>
      <protection/>
    </xf>
    <xf numFmtId="43" fontId="6" fillId="0" borderId="12" xfId="15" applyFont="1" applyFill="1" applyBorder="1" applyAlignment="1">
      <alignment/>
    </xf>
    <xf numFmtId="43" fontId="6" fillId="0" borderId="26" xfId="15" applyFont="1" applyFill="1" applyBorder="1" applyAlignment="1">
      <alignment/>
    </xf>
    <xf numFmtId="43" fontId="6" fillId="0" borderId="27" xfId="15" applyFont="1" applyFill="1" applyBorder="1" applyAlignment="1">
      <alignment/>
    </xf>
    <xf numFmtId="43" fontId="6" fillId="0" borderId="28" xfId="15" applyFont="1" applyFill="1" applyBorder="1" applyAlignment="1">
      <alignment/>
    </xf>
    <xf numFmtId="43" fontId="6" fillId="0" borderId="13" xfId="15" applyFont="1" applyFill="1" applyBorder="1" applyAlignment="1">
      <alignment/>
    </xf>
    <xf numFmtId="44" fontId="6" fillId="0" borderId="3" xfId="17" applyFont="1" applyFill="1" applyBorder="1" applyAlignment="1">
      <alignment/>
    </xf>
    <xf numFmtId="44" fontId="6" fillId="0" borderId="4" xfId="17" applyFont="1" applyFill="1" applyBorder="1" applyAlignment="1">
      <alignment/>
    </xf>
    <xf numFmtId="43" fontId="6" fillId="0" borderId="3" xfId="15" applyFont="1" applyFill="1" applyBorder="1" applyAlignment="1">
      <alignment/>
    </xf>
    <xf numFmtId="43" fontId="6" fillId="0" borderId="4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43" fontId="6" fillId="0" borderId="14" xfId="15" applyFont="1" applyFill="1" applyBorder="1" applyAlignment="1">
      <alignment/>
    </xf>
    <xf numFmtId="0" fontId="4" fillId="0" borderId="29" xfId="22" applyFont="1" applyFill="1" applyBorder="1" applyAlignment="1">
      <alignment horizontal="left" wrapText="1"/>
      <protection/>
    </xf>
    <xf numFmtId="44" fontId="4" fillId="0" borderId="3" xfId="17" applyFont="1" applyFill="1" applyBorder="1" applyAlignment="1">
      <alignment/>
    </xf>
    <xf numFmtId="44" fontId="4" fillId="0" borderId="4" xfId="17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0" fontId="4" fillId="0" borderId="30" xfId="22" applyFont="1" applyFill="1" applyBorder="1" applyAlignment="1">
      <alignment horizontal="left" wrapText="1"/>
      <protection/>
    </xf>
    <xf numFmtId="44" fontId="4" fillId="0" borderId="5" xfId="17" applyFont="1" applyFill="1" applyBorder="1" applyAlignment="1">
      <alignment/>
    </xf>
    <xf numFmtId="44" fontId="4" fillId="0" borderId="6" xfId="17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16" xfId="15" applyFont="1" applyFill="1" applyBorder="1" applyAlignment="1">
      <alignment/>
    </xf>
    <xf numFmtId="43" fontId="4" fillId="0" borderId="6" xfId="15" applyFont="1" applyFill="1" applyBorder="1" applyAlignment="1">
      <alignment/>
    </xf>
    <xf numFmtId="43" fontId="6" fillId="0" borderId="31" xfId="15" applyFont="1" applyFill="1" applyBorder="1" applyAlignment="1">
      <alignment/>
    </xf>
    <xf numFmtId="43" fontId="6" fillId="0" borderId="16" xfId="15" applyFont="1" applyFill="1" applyBorder="1" applyAlignment="1">
      <alignment/>
    </xf>
    <xf numFmtId="43" fontId="6" fillId="0" borderId="15" xfId="15" applyFont="1" applyFill="1" applyBorder="1" applyAlignment="1">
      <alignment/>
    </xf>
    <xf numFmtId="0" fontId="4" fillId="0" borderId="0" xfId="21" applyFont="1" applyFill="1" applyAlignment="1">
      <alignment/>
      <protection/>
    </xf>
    <xf numFmtId="165" fontId="4" fillId="0" borderId="32" xfId="15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166" fontId="4" fillId="2" borderId="22" xfId="22" applyNumberFormat="1" applyFont="1" applyFill="1" applyBorder="1" applyAlignment="1" applyProtection="1">
      <alignment horizontal="centerContinuous" vertical="center"/>
      <protection/>
    </xf>
    <xf numFmtId="0" fontId="4" fillId="2" borderId="33" xfId="21" applyFont="1" applyFill="1" applyBorder="1" applyAlignment="1">
      <alignment horizontal="center" wrapText="1"/>
      <protection/>
    </xf>
    <xf numFmtId="0" fontId="3" fillId="0" borderId="29" xfId="22" applyFont="1" applyFill="1" applyBorder="1" applyAlignment="1" applyProtection="1">
      <alignment horizontal="left"/>
      <protection locked="0"/>
    </xf>
    <xf numFmtId="165" fontId="3" fillId="0" borderId="3" xfId="15" applyNumberFormat="1" applyFont="1" applyFill="1" applyBorder="1" applyAlignment="1" applyProtection="1">
      <alignment horizontal="left"/>
      <protection/>
    </xf>
    <xf numFmtId="165" fontId="3" fillId="0" borderId="4" xfId="15" applyNumberFormat="1" applyFont="1" applyFill="1" applyBorder="1" applyAlignment="1" applyProtection="1">
      <alignment horizontal="left"/>
      <protection/>
    </xf>
    <xf numFmtId="165" fontId="3" fillId="0" borderId="34" xfId="15" applyNumberFormat="1" applyFont="1" applyFill="1" applyBorder="1" applyAlignment="1" applyProtection="1">
      <alignment horizontal="left"/>
      <protection/>
    </xf>
    <xf numFmtId="0" fontId="4" fillId="0" borderId="25" xfId="22" applyFont="1" applyFill="1" applyBorder="1" applyAlignment="1" applyProtection="1">
      <alignment horizontal="left" indent="1"/>
      <protection locked="0"/>
    </xf>
    <xf numFmtId="165" fontId="4" fillId="0" borderId="12" xfId="15" applyNumberFormat="1" applyFont="1" applyFill="1" applyBorder="1" applyAlignment="1" applyProtection="1">
      <alignment/>
      <protection/>
    </xf>
    <xf numFmtId="165" fontId="4" fillId="0" borderId="27" xfId="15" applyNumberFormat="1" applyFont="1" applyFill="1" applyBorder="1" applyAlignment="1" applyProtection="1">
      <alignment/>
      <protection/>
    </xf>
    <xf numFmtId="165" fontId="4" fillId="0" borderId="35" xfId="15" applyNumberFormat="1" applyFont="1" applyFill="1" applyBorder="1" applyAlignment="1" applyProtection="1">
      <alignment/>
      <protection/>
    </xf>
    <xf numFmtId="0" fontId="4" fillId="0" borderId="29" xfId="22" applyFont="1" applyFill="1" applyBorder="1" applyAlignment="1" applyProtection="1">
      <alignment horizontal="left" indent="1"/>
      <protection locked="0"/>
    </xf>
    <xf numFmtId="165" fontId="4" fillId="0" borderId="3" xfId="15" applyNumberFormat="1" applyFont="1" applyFill="1" applyBorder="1" applyAlignment="1" applyProtection="1">
      <alignment/>
      <protection/>
    </xf>
    <xf numFmtId="165" fontId="4" fillId="0" borderId="4" xfId="15" applyNumberFormat="1" applyFont="1" applyFill="1" applyBorder="1" applyAlignment="1" applyProtection="1">
      <alignment/>
      <protection/>
    </xf>
    <xf numFmtId="165" fontId="4" fillId="0" borderId="34" xfId="15" applyNumberFormat="1" applyFont="1" applyFill="1" applyBorder="1" applyAlignment="1" applyProtection="1">
      <alignment/>
      <protection/>
    </xf>
    <xf numFmtId="0" fontId="3" fillId="0" borderId="30" xfId="0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36" xfId="15" applyNumberFormat="1" applyFont="1" applyBorder="1" applyAlignment="1">
      <alignment/>
    </xf>
    <xf numFmtId="0" fontId="3" fillId="0" borderId="1" xfId="22" applyFont="1" applyFill="1" applyBorder="1" applyAlignment="1" applyProtection="1">
      <alignment horizontal="left"/>
      <protection locked="0"/>
    </xf>
    <xf numFmtId="165" fontId="3" fillId="0" borderId="37" xfId="15" applyNumberFormat="1" applyFont="1" applyFill="1" applyBorder="1" applyAlignment="1" applyProtection="1">
      <alignment horizontal="left"/>
      <protection/>
    </xf>
    <xf numFmtId="165" fontId="3" fillId="0" borderId="2" xfId="15" applyNumberFormat="1" applyFont="1" applyFill="1" applyBorder="1" applyAlignment="1" applyProtection="1">
      <alignment horizontal="left"/>
      <protection/>
    </xf>
    <xf numFmtId="165" fontId="3" fillId="0" borderId="38" xfId="15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166" fontId="3" fillId="0" borderId="0" xfId="22" applyNumberFormat="1" applyFont="1" applyFill="1" applyBorder="1" applyAlignment="1" applyProtection="1">
      <alignment horizontal="left"/>
      <protection/>
    </xf>
    <xf numFmtId="0" fontId="3" fillId="2" borderId="3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32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6" fillId="0" borderId="27" xfId="17" applyNumberFormat="1" applyFont="1" applyFill="1" applyBorder="1" applyAlignment="1">
      <alignment/>
    </xf>
    <xf numFmtId="164" fontId="6" fillId="0" borderId="12" xfId="17" applyNumberFormat="1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4" fillId="0" borderId="0" xfId="0" applyNumberFormat="1" applyFont="1" applyAlignment="1">
      <alignment/>
    </xf>
    <xf numFmtId="165" fontId="6" fillId="0" borderId="5" xfId="15" applyNumberFormat="1" applyFont="1" applyFill="1" applyBorder="1" applyAlignment="1">
      <alignment/>
    </xf>
    <xf numFmtId="165" fontId="6" fillId="0" borderId="16" xfId="15" applyNumberFormat="1" applyFont="1" applyFill="1" applyBorder="1" applyAlignment="1">
      <alignment/>
    </xf>
    <xf numFmtId="165" fontId="6" fillId="0" borderId="6" xfId="15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21" applyNumberFormat="1" applyFont="1" applyFill="1">
      <alignment/>
      <protection/>
    </xf>
    <xf numFmtId="44" fontId="4" fillId="0" borderId="0" xfId="0" applyNumberFormat="1" applyFont="1" applyAlignment="1">
      <alignment/>
    </xf>
    <xf numFmtId="164" fontId="4" fillId="0" borderId="5" xfId="17" applyNumberFormat="1" applyFont="1" applyFill="1" applyBorder="1" applyAlignment="1">
      <alignment/>
    </xf>
    <xf numFmtId="0" fontId="8" fillId="0" borderId="39" xfId="23" applyFont="1" applyFill="1" applyBorder="1" applyAlignment="1">
      <alignment wrapText="1"/>
      <protection/>
    </xf>
    <xf numFmtId="0" fontId="8" fillId="0" borderId="39" xfId="23" applyFont="1" applyFill="1" applyBorder="1" applyAlignment="1">
      <alignment horizontal="right" wrapText="1"/>
      <protection/>
    </xf>
    <xf numFmtId="4" fontId="8" fillId="0" borderId="39" xfId="23" applyNumberFormat="1" applyFont="1" applyFill="1" applyBorder="1" applyAlignment="1">
      <alignment horizontal="right" wrapText="1"/>
      <protection/>
    </xf>
    <xf numFmtId="171" fontId="8" fillId="0" borderId="39" xfId="23" applyNumberFormat="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0" fontId="3" fillId="0" borderId="22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2" borderId="22" xfId="21" applyFont="1" applyFill="1" applyBorder="1" applyAlignment="1">
      <alignment horizontal="left"/>
      <protection/>
    </xf>
    <xf numFmtId="0" fontId="3" fillId="2" borderId="23" xfId="21" applyFont="1" applyFill="1" applyBorder="1" applyAlignment="1">
      <alignment horizontal="left"/>
      <protection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21" applyFont="1" applyFill="1" applyBorder="1" applyAlignment="1">
      <alignment horizontal="center" vertical="top"/>
      <protection/>
    </xf>
    <xf numFmtId="0" fontId="3" fillId="0" borderId="32" xfId="21" applyFont="1" applyFill="1" applyBorder="1" applyAlignment="1">
      <alignment horizontal="center" vertical="top"/>
      <protection/>
    </xf>
    <xf numFmtId="0" fontId="3" fillId="0" borderId="22" xfId="21" applyFont="1" applyFill="1" applyBorder="1" applyAlignment="1">
      <alignment horizontal="center"/>
      <protection/>
    </xf>
    <xf numFmtId="0" fontId="3" fillId="0" borderId="40" xfId="21" applyFont="1" applyFill="1" applyBorder="1" applyAlignment="1">
      <alignment horizontal="center"/>
      <protection/>
    </xf>
    <xf numFmtId="0" fontId="3" fillId="0" borderId="32" xfId="21" applyFont="1" applyFill="1" applyBorder="1" applyAlignment="1">
      <alignment horizontal="center"/>
      <protection/>
    </xf>
    <xf numFmtId="0" fontId="3" fillId="2" borderId="2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Measure Lis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="75" zoomScaleNormal="75" workbookViewId="0" topLeftCell="A1">
      <selection activeCell="A15" sqref="A15"/>
    </sheetView>
  </sheetViews>
  <sheetFormatPr defaultColWidth="9.33203125" defaultRowHeight="12.75"/>
  <cols>
    <col min="1" max="1" width="56.66015625" style="5" customWidth="1"/>
    <col min="2" max="2" width="28.33203125" style="4" bestFit="1" customWidth="1"/>
    <col min="3" max="4" width="18.83203125" style="4" bestFit="1" customWidth="1"/>
    <col min="5" max="16384" width="9.33203125" style="4" customWidth="1"/>
  </cols>
  <sheetData>
    <row r="1" s="42" customFormat="1" ht="20.25">
      <c r="A1" s="131" t="s">
        <v>239</v>
      </c>
    </row>
    <row r="2" s="42" customFormat="1" ht="20.25">
      <c r="A2" s="131" t="s">
        <v>64</v>
      </c>
    </row>
    <row r="3" s="42" customFormat="1" ht="20.25">
      <c r="A3" s="131" t="s">
        <v>266</v>
      </c>
    </row>
    <row r="5" ht="16.5" thickBot="1">
      <c r="A5" s="2" t="s">
        <v>71</v>
      </c>
    </row>
    <row r="6" spans="1:2" ht="15">
      <c r="A6" s="6"/>
      <c r="B6" s="7" t="s">
        <v>6</v>
      </c>
    </row>
    <row r="7" spans="1:2" s="9" customFormat="1" ht="15">
      <c r="A7" s="8" t="s">
        <v>0</v>
      </c>
      <c r="B7" s="10">
        <v>43667175.26554844</v>
      </c>
    </row>
    <row r="8" spans="1:2" ht="15">
      <c r="A8" s="8" t="s">
        <v>1</v>
      </c>
      <c r="B8" s="10">
        <v>69783889.00328247</v>
      </c>
    </row>
    <row r="9" spans="1:3" ht="15">
      <c r="A9" s="8" t="s">
        <v>2</v>
      </c>
      <c r="B9" s="10">
        <v>26116713.737734035</v>
      </c>
      <c r="C9" s="157"/>
    </row>
    <row r="10" spans="1:2" ht="15">
      <c r="A10" s="8" t="s">
        <v>3</v>
      </c>
      <c r="B10" s="11">
        <v>1.598085714931486</v>
      </c>
    </row>
    <row r="11" spans="1:2" ht="15">
      <c r="A11" s="8" t="s">
        <v>4</v>
      </c>
      <c r="B11" s="11">
        <v>3.5629061916784543</v>
      </c>
    </row>
    <row r="12" spans="1:2" ht="15">
      <c r="A12" s="8" t="s">
        <v>8</v>
      </c>
      <c r="B12" s="12">
        <f>0.0487411220259248*100</f>
        <v>4.87411220259248</v>
      </c>
    </row>
    <row r="13" spans="1:2" ht="15.75" thickBot="1">
      <c r="A13" s="13" t="s">
        <v>7</v>
      </c>
      <c r="B13" s="14">
        <v>0.22166580128138125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0"/>
  <sheetViews>
    <sheetView showGridLines="0" zoomScale="75" zoomScaleNormal="75" workbookViewId="0" topLeftCell="A1">
      <selection activeCell="I118" sqref="I118"/>
    </sheetView>
  </sheetViews>
  <sheetFormatPr defaultColWidth="9.33203125" defaultRowHeight="12.75"/>
  <cols>
    <col min="1" max="1" width="19.33203125" style="5" customWidth="1"/>
    <col min="2" max="2" width="65.33203125" style="5" customWidth="1"/>
    <col min="3" max="3" width="21" style="5" bestFit="1" customWidth="1"/>
    <col min="4" max="4" width="61.66015625" style="5" bestFit="1" customWidth="1"/>
    <col min="5" max="5" width="12.83203125" style="5" customWidth="1"/>
    <col min="6" max="6" width="25.33203125" style="5" bestFit="1" customWidth="1"/>
    <col min="7" max="8" width="15.83203125" style="25" customWidth="1"/>
    <col min="9" max="9" width="20.66015625" style="26" bestFit="1" customWidth="1"/>
    <col min="10" max="10" width="15.83203125" style="4" customWidth="1"/>
    <col min="11" max="11" width="20.16015625" style="25" bestFit="1" customWidth="1"/>
    <col min="12" max="12" width="17" style="25" bestFit="1" customWidth="1"/>
    <col min="13" max="13" width="15.5" style="27" bestFit="1" customWidth="1"/>
    <col min="14" max="14" width="16.83203125" style="28" bestFit="1" customWidth="1"/>
    <col min="15" max="15" width="12.83203125" style="29" customWidth="1"/>
    <col min="16" max="16" width="12.83203125" style="4" customWidth="1"/>
    <col min="17" max="17" width="20.33203125" style="25" bestFit="1" customWidth="1"/>
    <col min="18" max="18" width="18.33203125" style="25" customWidth="1"/>
    <col min="19" max="19" width="18.83203125" style="30" bestFit="1" customWidth="1"/>
    <col min="20" max="20" width="18.83203125" style="28" bestFit="1" customWidth="1"/>
    <col min="21" max="16384" width="9.33203125" style="4" customWidth="1"/>
  </cols>
  <sheetData>
    <row r="1" spans="1:20" s="42" customFormat="1" ht="20.25">
      <c r="A1" s="24" t="str">
        <f>'Portfolio Metrics'!A1</f>
        <v>Southern California Gas Company</v>
      </c>
      <c r="B1" s="24"/>
      <c r="C1" s="39"/>
      <c r="D1" s="39"/>
      <c r="E1" s="39"/>
      <c r="F1" s="39"/>
      <c r="G1" s="40"/>
      <c r="H1" s="40"/>
      <c r="I1" s="41"/>
      <c r="K1" s="40"/>
      <c r="L1" s="40"/>
      <c r="M1" s="43"/>
      <c r="N1" s="44"/>
      <c r="O1" s="45"/>
      <c r="Q1" s="40"/>
      <c r="R1" s="40"/>
      <c r="S1" s="46"/>
      <c r="T1" s="44"/>
    </row>
    <row r="2" spans="1:20" s="42" customFormat="1" ht="20.25">
      <c r="A2" s="24" t="s">
        <v>72</v>
      </c>
      <c r="B2" s="24"/>
      <c r="C2" s="39"/>
      <c r="D2" s="39"/>
      <c r="E2" s="39"/>
      <c r="F2" s="39"/>
      <c r="G2" s="40"/>
      <c r="H2" s="40"/>
      <c r="I2" s="41"/>
      <c r="K2" s="40"/>
      <c r="L2" s="40"/>
      <c r="M2" s="43"/>
      <c r="N2" s="44"/>
      <c r="O2" s="45"/>
      <c r="Q2" s="40"/>
      <c r="R2" s="40"/>
      <c r="S2" s="46"/>
      <c r="T2" s="44"/>
    </row>
    <row r="3" spans="1:20" s="42" customFormat="1" ht="20.25">
      <c r="A3" s="24" t="str">
        <f>'Portfolio Metrics'!A3</f>
        <v>Quarter Ending December 2006</v>
      </c>
      <c r="B3" s="24"/>
      <c r="C3" s="39"/>
      <c r="D3" s="39"/>
      <c r="E3" s="39"/>
      <c r="F3" s="39"/>
      <c r="G3" s="40"/>
      <c r="H3" s="40"/>
      <c r="I3" s="41"/>
      <c r="K3" s="40"/>
      <c r="L3" s="40"/>
      <c r="M3" s="43"/>
      <c r="N3" s="44"/>
      <c r="O3" s="45"/>
      <c r="Q3" s="40"/>
      <c r="R3" s="40"/>
      <c r="S3" s="46"/>
      <c r="T3" s="44"/>
    </row>
    <row r="5" spans="1:20" s="19" customFormat="1" ht="15.75">
      <c r="A5" s="69" t="s">
        <v>66</v>
      </c>
      <c r="B5" s="132"/>
      <c r="C5" s="15"/>
      <c r="D5" s="15"/>
      <c r="E5" s="15"/>
      <c r="F5" s="15"/>
      <c r="G5" s="16"/>
      <c r="H5" s="17"/>
      <c r="I5" s="18"/>
      <c r="K5" s="17"/>
      <c r="L5" s="17"/>
      <c r="M5" s="20"/>
      <c r="N5" s="21"/>
      <c r="O5" s="22"/>
      <c r="Q5" s="17"/>
      <c r="R5" s="17"/>
      <c r="S5" s="23"/>
      <c r="T5" s="21"/>
    </row>
    <row r="6" spans="1:20" s="26" customFormat="1" ht="78.75">
      <c r="A6" s="31" t="s">
        <v>26</v>
      </c>
      <c r="B6" s="31" t="s">
        <v>9</v>
      </c>
      <c r="C6" s="32" t="s">
        <v>5</v>
      </c>
      <c r="D6" s="33" t="s">
        <v>10</v>
      </c>
      <c r="E6" s="33" t="s">
        <v>18</v>
      </c>
      <c r="F6" s="33" t="s">
        <v>23</v>
      </c>
      <c r="G6" s="33" t="s">
        <v>19</v>
      </c>
      <c r="H6" s="34" t="s">
        <v>20</v>
      </c>
      <c r="I6" s="35" t="s">
        <v>21</v>
      </c>
      <c r="J6" s="35" t="s">
        <v>22</v>
      </c>
      <c r="K6" s="36" t="s">
        <v>12</v>
      </c>
      <c r="L6" s="36" t="s">
        <v>11</v>
      </c>
      <c r="M6" s="36" t="s">
        <v>13</v>
      </c>
      <c r="N6" s="35" t="s">
        <v>24</v>
      </c>
      <c r="O6" s="37" t="s">
        <v>14</v>
      </c>
      <c r="P6" s="34" t="s">
        <v>15</v>
      </c>
      <c r="Q6" s="36" t="s">
        <v>16</v>
      </c>
      <c r="R6" s="36" t="s">
        <v>17</v>
      </c>
      <c r="S6" s="35" t="s">
        <v>25</v>
      </c>
      <c r="T6" s="144"/>
    </row>
    <row r="7" spans="1:19" ht="15">
      <c r="A7" s="153" t="s">
        <v>108</v>
      </c>
      <c r="B7" s="153" t="s">
        <v>109</v>
      </c>
      <c r="C7" s="154">
        <v>322001</v>
      </c>
      <c r="D7" s="153" t="s">
        <v>268</v>
      </c>
      <c r="E7" s="153" t="s">
        <v>168</v>
      </c>
      <c r="F7" s="153" t="s">
        <v>168</v>
      </c>
      <c r="G7" s="153" t="s">
        <v>168</v>
      </c>
      <c r="H7" s="153" t="s">
        <v>49</v>
      </c>
      <c r="I7" s="153" t="s">
        <v>50</v>
      </c>
      <c r="J7" s="153" t="s">
        <v>202</v>
      </c>
      <c r="K7" s="155"/>
      <c r="L7" s="155"/>
      <c r="M7" s="155">
        <v>1</v>
      </c>
      <c r="N7" s="156">
        <v>0</v>
      </c>
      <c r="O7" s="154">
        <v>0.5</v>
      </c>
      <c r="P7" s="154">
        <v>10</v>
      </c>
      <c r="Q7" s="155">
        <v>3000000</v>
      </c>
      <c r="R7" s="153" t="s">
        <v>168</v>
      </c>
      <c r="S7" s="156"/>
    </row>
    <row r="8" spans="1:19" ht="15">
      <c r="A8" s="153" t="s">
        <v>116</v>
      </c>
      <c r="B8" s="153" t="s">
        <v>117</v>
      </c>
      <c r="C8" s="154">
        <v>316007</v>
      </c>
      <c r="D8" s="153" t="s">
        <v>269</v>
      </c>
      <c r="E8" s="153" t="s">
        <v>168</v>
      </c>
      <c r="F8" s="153" t="s">
        <v>168</v>
      </c>
      <c r="G8" s="153" t="s">
        <v>270</v>
      </c>
      <c r="H8" s="153" t="s">
        <v>41</v>
      </c>
      <c r="I8" s="153" t="s">
        <v>222</v>
      </c>
      <c r="J8" s="153" t="s">
        <v>202</v>
      </c>
      <c r="K8" s="155">
        <v>246.145</v>
      </c>
      <c r="L8" s="155">
        <v>0.2698300852618758</v>
      </c>
      <c r="M8" s="155">
        <v>13.39</v>
      </c>
      <c r="N8" s="156">
        <v>225</v>
      </c>
      <c r="O8" s="154">
        <v>0.8</v>
      </c>
      <c r="P8" s="154">
        <v>15</v>
      </c>
      <c r="Q8" s="155">
        <v>448</v>
      </c>
      <c r="R8" s="153" t="s">
        <v>168</v>
      </c>
      <c r="S8" s="156">
        <v>67200</v>
      </c>
    </row>
    <row r="9" spans="1:19" ht="15">
      <c r="A9" s="153" t="s">
        <v>116</v>
      </c>
      <c r="B9" s="153" t="s">
        <v>117</v>
      </c>
      <c r="C9" s="154">
        <v>316009</v>
      </c>
      <c r="D9" s="153" t="s">
        <v>271</v>
      </c>
      <c r="E9" s="153" t="s">
        <v>168</v>
      </c>
      <c r="F9" s="153" t="s">
        <v>168</v>
      </c>
      <c r="G9" s="153" t="s">
        <v>270</v>
      </c>
      <c r="H9" s="153" t="s">
        <v>41</v>
      </c>
      <c r="I9" s="153" t="s">
        <v>222</v>
      </c>
      <c r="J9" s="153" t="s">
        <v>202</v>
      </c>
      <c r="K9" s="155">
        <v>938.11</v>
      </c>
      <c r="L9" s="155">
        <v>1.0283788063337393</v>
      </c>
      <c r="M9" s="155">
        <v>20.615</v>
      </c>
      <c r="N9" s="156">
        <v>225</v>
      </c>
      <c r="O9" s="154">
        <v>0.8</v>
      </c>
      <c r="P9" s="154">
        <v>15</v>
      </c>
      <c r="Q9" s="155">
        <v>156</v>
      </c>
      <c r="R9" s="153" t="s">
        <v>168</v>
      </c>
      <c r="S9" s="156">
        <v>23400</v>
      </c>
    </row>
    <row r="10" spans="1:19" ht="15">
      <c r="A10" s="153" t="s">
        <v>116</v>
      </c>
      <c r="B10" s="153" t="s">
        <v>117</v>
      </c>
      <c r="C10" s="154">
        <v>316018</v>
      </c>
      <c r="D10" s="153" t="s">
        <v>272</v>
      </c>
      <c r="E10" s="153" t="s">
        <v>168</v>
      </c>
      <c r="F10" s="153" t="s">
        <v>168</v>
      </c>
      <c r="G10" s="153" t="s">
        <v>270</v>
      </c>
      <c r="H10" s="153" t="s">
        <v>41</v>
      </c>
      <c r="I10" s="153" t="s">
        <v>222</v>
      </c>
      <c r="J10" s="153" t="s">
        <v>202</v>
      </c>
      <c r="K10" s="155">
        <v>271.965</v>
      </c>
      <c r="L10" s="155">
        <v>0.2981345919610231</v>
      </c>
      <c r="M10" s="155">
        <v>14.975</v>
      </c>
      <c r="N10" s="156">
        <v>125</v>
      </c>
      <c r="O10" s="154">
        <v>0.8</v>
      </c>
      <c r="P10" s="154">
        <v>18</v>
      </c>
      <c r="Q10" s="155">
        <v>2</v>
      </c>
      <c r="R10" s="153" t="s">
        <v>168</v>
      </c>
      <c r="S10" s="156">
        <v>100</v>
      </c>
    </row>
    <row r="11" spans="1:19" ht="15">
      <c r="A11" s="153" t="s">
        <v>116</v>
      </c>
      <c r="B11" s="153" t="s">
        <v>117</v>
      </c>
      <c r="C11" s="154">
        <v>316019</v>
      </c>
      <c r="D11" s="153" t="s">
        <v>273</v>
      </c>
      <c r="E11" s="153" t="s">
        <v>168</v>
      </c>
      <c r="F11" s="153" t="s">
        <v>168</v>
      </c>
      <c r="G11" s="153" t="s">
        <v>270</v>
      </c>
      <c r="H11" s="153" t="s">
        <v>41</v>
      </c>
      <c r="I11" s="153" t="s">
        <v>222</v>
      </c>
      <c r="J11" s="153" t="s">
        <v>202</v>
      </c>
      <c r="K11" s="155">
        <v>543.93</v>
      </c>
      <c r="L11" s="155">
        <v>0.5962691839220462</v>
      </c>
      <c r="M11" s="155">
        <v>20.615</v>
      </c>
      <c r="N11" s="156">
        <v>125</v>
      </c>
      <c r="O11" s="154">
        <v>0.8</v>
      </c>
      <c r="P11" s="154">
        <v>18</v>
      </c>
      <c r="Q11" s="155">
        <v>3</v>
      </c>
      <c r="R11" s="153" t="s">
        <v>168</v>
      </c>
      <c r="S11" s="156">
        <v>600</v>
      </c>
    </row>
    <row r="12" spans="1:19" ht="15">
      <c r="A12" s="153" t="s">
        <v>116</v>
      </c>
      <c r="B12" s="153" t="s">
        <v>117</v>
      </c>
      <c r="C12" s="154">
        <v>316022</v>
      </c>
      <c r="D12" s="153" t="s">
        <v>274</v>
      </c>
      <c r="E12" s="153" t="s">
        <v>168</v>
      </c>
      <c r="F12" s="153" t="s">
        <v>168</v>
      </c>
      <c r="G12" s="153" t="s">
        <v>270</v>
      </c>
      <c r="H12" s="153" t="s">
        <v>41</v>
      </c>
      <c r="I12" s="153" t="s">
        <v>222</v>
      </c>
      <c r="J12" s="153" t="s">
        <v>202</v>
      </c>
      <c r="K12" s="155">
        <v>2874.58</v>
      </c>
      <c r="L12" s="155">
        <v>3.1511839220462847</v>
      </c>
      <c r="M12" s="155">
        <v>9.865</v>
      </c>
      <c r="N12" s="156">
        <v>125</v>
      </c>
      <c r="O12" s="154">
        <v>0.8</v>
      </c>
      <c r="P12" s="154">
        <v>18</v>
      </c>
      <c r="Q12" s="155">
        <v>130</v>
      </c>
      <c r="R12" s="153" t="s">
        <v>168</v>
      </c>
      <c r="S12" s="156">
        <v>13000</v>
      </c>
    </row>
    <row r="13" spans="1:19" ht="15">
      <c r="A13" s="153" t="s">
        <v>116</v>
      </c>
      <c r="B13" s="153" t="s">
        <v>117</v>
      </c>
      <c r="C13" s="154">
        <v>316028</v>
      </c>
      <c r="D13" s="153" t="s">
        <v>275</v>
      </c>
      <c r="E13" s="153" t="s">
        <v>168</v>
      </c>
      <c r="F13" s="153" t="s">
        <v>168</v>
      </c>
      <c r="G13" s="153" t="s">
        <v>270</v>
      </c>
      <c r="H13" s="153" t="s">
        <v>41</v>
      </c>
      <c r="I13" s="153" t="s">
        <v>222</v>
      </c>
      <c r="J13" s="153" t="s">
        <v>202</v>
      </c>
      <c r="K13" s="155">
        <v>254.75</v>
      </c>
      <c r="L13" s="155">
        <v>0.27926309378806335</v>
      </c>
      <c r="M13" s="155">
        <v>14.45</v>
      </c>
      <c r="N13" s="156">
        <v>300</v>
      </c>
      <c r="O13" s="154">
        <v>0.8</v>
      </c>
      <c r="P13" s="154">
        <v>20</v>
      </c>
      <c r="Q13" s="155">
        <v>30</v>
      </c>
      <c r="R13" s="153" t="s">
        <v>168</v>
      </c>
      <c r="S13" s="156">
        <v>5250</v>
      </c>
    </row>
    <row r="14" spans="1:19" ht="15">
      <c r="A14" s="153" t="s">
        <v>116</v>
      </c>
      <c r="B14" s="153" t="s">
        <v>117</v>
      </c>
      <c r="C14" s="154">
        <v>316029</v>
      </c>
      <c r="D14" s="153" t="s">
        <v>276</v>
      </c>
      <c r="E14" s="153" t="s">
        <v>168</v>
      </c>
      <c r="F14" s="153" t="s">
        <v>168</v>
      </c>
      <c r="G14" s="153" t="s">
        <v>270</v>
      </c>
      <c r="H14" s="153" t="s">
        <v>41</v>
      </c>
      <c r="I14" s="153" t="s">
        <v>222</v>
      </c>
      <c r="J14" s="153" t="s">
        <v>202</v>
      </c>
      <c r="K14" s="155">
        <v>468.19</v>
      </c>
      <c r="L14" s="155">
        <v>0.5132411693057247</v>
      </c>
      <c r="M14" s="155">
        <v>38.41</v>
      </c>
      <c r="N14" s="156">
        <v>300</v>
      </c>
      <c r="O14" s="154">
        <v>0.8</v>
      </c>
      <c r="P14" s="154">
        <v>20</v>
      </c>
      <c r="Q14" s="155">
        <v>3</v>
      </c>
      <c r="R14" s="153" t="s">
        <v>168</v>
      </c>
      <c r="S14" s="156">
        <v>525</v>
      </c>
    </row>
    <row r="15" spans="1:19" ht="15">
      <c r="A15" s="153" t="s">
        <v>116</v>
      </c>
      <c r="B15" s="153" t="s">
        <v>117</v>
      </c>
      <c r="C15" s="154">
        <v>316065</v>
      </c>
      <c r="D15" s="153" t="s">
        <v>277</v>
      </c>
      <c r="E15" s="153" t="s">
        <v>168</v>
      </c>
      <c r="F15" s="153" t="s">
        <v>168</v>
      </c>
      <c r="G15" s="153" t="s">
        <v>270</v>
      </c>
      <c r="H15" s="153" t="s">
        <v>41</v>
      </c>
      <c r="I15" s="153" t="s">
        <v>201</v>
      </c>
      <c r="J15" s="153" t="s">
        <v>202</v>
      </c>
      <c r="K15" s="155">
        <v>4.5</v>
      </c>
      <c r="L15" s="155">
        <v>0.004933008526187576</v>
      </c>
      <c r="M15" s="155">
        <v>5.68</v>
      </c>
      <c r="N15" s="156">
        <v>100</v>
      </c>
      <c r="O15" s="154">
        <v>0.8</v>
      </c>
      <c r="P15" s="154">
        <v>18</v>
      </c>
      <c r="Q15" s="155">
        <v>28</v>
      </c>
      <c r="R15" s="153" t="s">
        <v>168</v>
      </c>
      <c r="S15" s="156">
        <v>700</v>
      </c>
    </row>
    <row r="16" spans="1:19" ht="15">
      <c r="A16" s="153" t="s">
        <v>116</v>
      </c>
      <c r="B16" s="153" t="s">
        <v>117</v>
      </c>
      <c r="C16" s="154">
        <v>316068</v>
      </c>
      <c r="D16" s="153" t="s">
        <v>278</v>
      </c>
      <c r="E16" s="153" t="s">
        <v>168</v>
      </c>
      <c r="F16" s="153" t="s">
        <v>168</v>
      </c>
      <c r="G16" s="153" t="s">
        <v>270</v>
      </c>
      <c r="H16" s="153" t="s">
        <v>41</v>
      </c>
      <c r="I16" s="153" t="s">
        <v>201</v>
      </c>
      <c r="J16" s="153" t="s">
        <v>202</v>
      </c>
      <c r="K16" s="155">
        <v>137.15</v>
      </c>
      <c r="L16" s="155">
        <v>0.150347137637028</v>
      </c>
      <c r="M16" s="155">
        <v>6.14</v>
      </c>
      <c r="N16" s="156">
        <v>100</v>
      </c>
      <c r="O16" s="154">
        <v>0.8</v>
      </c>
      <c r="P16" s="154">
        <v>18</v>
      </c>
      <c r="Q16" s="155">
        <v>48</v>
      </c>
      <c r="R16" s="153" t="s">
        <v>168</v>
      </c>
      <c r="S16" s="156">
        <v>2400</v>
      </c>
    </row>
    <row r="17" spans="1:19" ht="15">
      <c r="A17" s="153" t="s">
        <v>116</v>
      </c>
      <c r="B17" s="153" t="s">
        <v>117</v>
      </c>
      <c r="C17" s="154">
        <v>316075</v>
      </c>
      <c r="D17" s="153" t="s">
        <v>279</v>
      </c>
      <c r="E17" s="153" t="s">
        <v>168</v>
      </c>
      <c r="F17" s="153" t="s">
        <v>168</v>
      </c>
      <c r="G17" s="153" t="s">
        <v>270</v>
      </c>
      <c r="H17" s="153" t="s">
        <v>41</v>
      </c>
      <c r="I17" s="153" t="s">
        <v>201</v>
      </c>
      <c r="J17" s="153" t="s">
        <v>202</v>
      </c>
      <c r="K17" s="155">
        <v>9.74</v>
      </c>
      <c r="L17" s="155">
        <v>0.010677222898903776</v>
      </c>
      <c r="M17" s="155">
        <v>5.91</v>
      </c>
      <c r="N17" s="156">
        <v>100</v>
      </c>
      <c r="O17" s="154">
        <v>0.8</v>
      </c>
      <c r="P17" s="154">
        <v>20</v>
      </c>
      <c r="Q17" s="155">
        <v>28</v>
      </c>
      <c r="R17" s="153" t="s">
        <v>168</v>
      </c>
      <c r="S17" s="156">
        <v>1400</v>
      </c>
    </row>
    <row r="18" spans="1:19" ht="15">
      <c r="A18" s="153" t="s">
        <v>118</v>
      </c>
      <c r="B18" s="153" t="s">
        <v>119</v>
      </c>
      <c r="C18" s="154">
        <v>318004</v>
      </c>
      <c r="D18" s="153" t="s">
        <v>280</v>
      </c>
      <c r="E18" s="153" t="s">
        <v>168</v>
      </c>
      <c r="F18" s="153" t="s">
        <v>168</v>
      </c>
      <c r="G18" s="153" t="s">
        <v>281</v>
      </c>
      <c r="H18" s="153" t="s">
        <v>46</v>
      </c>
      <c r="I18" s="153" t="s">
        <v>51</v>
      </c>
      <c r="J18" s="153" t="s">
        <v>202</v>
      </c>
      <c r="K18" s="155"/>
      <c r="L18" s="155"/>
      <c r="M18" s="155">
        <v>516111</v>
      </c>
      <c r="N18" s="156">
        <v>405000</v>
      </c>
      <c r="O18" s="154">
        <v>0.8</v>
      </c>
      <c r="P18" s="154">
        <v>20</v>
      </c>
      <c r="Q18" s="155">
        <v>1</v>
      </c>
      <c r="R18" s="153" t="s">
        <v>168</v>
      </c>
      <c r="S18" s="156">
        <v>0</v>
      </c>
    </row>
    <row r="19" spans="1:19" ht="15">
      <c r="A19" s="153" t="s">
        <v>118</v>
      </c>
      <c r="B19" s="153" t="s">
        <v>119</v>
      </c>
      <c r="C19" s="154">
        <v>318005</v>
      </c>
      <c r="D19" s="153" t="s">
        <v>282</v>
      </c>
      <c r="E19" s="153" t="s">
        <v>168</v>
      </c>
      <c r="F19" s="153" t="s">
        <v>168</v>
      </c>
      <c r="G19" s="153" t="s">
        <v>283</v>
      </c>
      <c r="H19" s="153" t="s">
        <v>46</v>
      </c>
      <c r="I19" s="153" t="s">
        <v>51</v>
      </c>
      <c r="J19" s="153" t="s">
        <v>202</v>
      </c>
      <c r="K19" s="155"/>
      <c r="L19" s="155"/>
      <c r="M19" s="155">
        <v>1301235</v>
      </c>
      <c r="N19" s="156">
        <v>71600</v>
      </c>
      <c r="O19" s="154">
        <v>0.8</v>
      </c>
      <c r="P19" s="154">
        <v>3</v>
      </c>
      <c r="Q19" s="155">
        <v>1</v>
      </c>
      <c r="R19" s="153" t="s">
        <v>168</v>
      </c>
      <c r="S19" s="156">
        <v>0</v>
      </c>
    </row>
    <row r="20" spans="1:19" ht="15">
      <c r="A20" s="153" t="s">
        <v>118</v>
      </c>
      <c r="B20" s="153" t="s">
        <v>119</v>
      </c>
      <c r="C20" s="154">
        <v>318006</v>
      </c>
      <c r="D20" s="153" t="s">
        <v>284</v>
      </c>
      <c r="E20" s="153" t="s">
        <v>168</v>
      </c>
      <c r="F20" s="153" t="s">
        <v>168</v>
      </c>
      <c r="G20" s="153" t="s">
        <v>283</v>
      </c>
      <c r="H20" s="153" t="s">
        <v>46</v>
      </c>
      <c r="I20" s="153" t="s">
        <v>51</v>
      </c>
      <c r="J20" s="153" t="s">
        <v>202</v>
      </c>
      <c r="K20" s="155"/>
      <c r="L20" s="155"/>
      <c r="M20" s="155">
        <v>125074</v>
      </c>
      <c r="N20" s="156">
        <v>4212</v>
      </c>
      <c r="O20" s="154">
        <v>0.8</v>
      </c>
      <c r="P20" s="154">
        <v>1</v>
      </c>
      <c r="Q20" s="155">
        <v>1</v>
      </c>
      <c r="R20" s="153" t="s">
        <v>168</v>
      </c>
      <c r="S20" s="156">
        <v>0</v>
      </c>
    </row>
    <row r="21" spans="1:19" ht="15">
      <c r="A21" s="153" t="s">
        <v>124</v>
      </c>
      <c r="B21" s="153" t="s">
        <v>125</v>
      </c>
      <c r="C21" s="154">
        <v>311002</v>
      </c>
      <c r="D21" s="153" t="s">
        <v>171</v>
      </c>
      <c r="E21" s="153" t="s">
        <v>172</v>
      </c>
      <c r="F21" s="153" t="s">
        <v>173</v>
      </c>
      <c r="G21" s="153" t="s">
        <v>174</v>
      </c>
      <c r="H21" s="153" t="s">
        <v>41</v>
      </c>
      <c r="I21" s="153" t="s">
        <v>50</v>
      </c>
      <c r="J21" s="153" t="s">
        <v>175</v>
      </c>
      <c r="K21" s="155">
        <v>0</v>
      </c>
      <c r="L21" s="155">
        <v>0</v>
      </c>
      <c r="M21" s="155">
        <v>0.32</v>
      </c>
      <c r="N21" s="156">
        <v>0.49</v>
      </c>
      <c r="O21" s="154">
        <v>0.96</v>
      </c>
      <c r="P21" s="154">
        <v>5</v>
      </c>
      <c r="Q21" s="155">
        <v>2480412</v>
      </c>
      <c r="R21" s="153" t="s">
        <v>168</v>
      </c>
      <c r="S21" s="156">
        <v>479953.45</v>
      </c>
    </row>
    <row r="22" spans="1:19" ht="15">
      <c r="A22" s="153" t="s">
        <v>124</v>
      </c>
      <c r="B22" s="153" t="s">
        <v>125</v>
      </c>
      <c r="C22" s="154">
        <v>311005</v>
      </c>
      <c r="D22" s="153" t="s">
        <v>194</v>
      </c>
      <c r="E22" s="153" t="s">
        <v>168</v>
      </c>
      <c r="F22" s="153" t="s">
        <v>168</v>
      </c>
      <c r="G22" s="153" t="s">
        <v>169</v>
      </c>
      <c r="H22" s="153" t="s">
        <v>49</v>
      </c>
      <c r="I22" s="153" t="s">
        <v>51</v>
      </c>
      <c r="J22" s="153" t="s">
        <v>187</v>
      </c>
      <c r="K22" s="155">
        <v>0</v>
      </c>
      <c r="L22" s="155">
        <v>0</v>
      </c>
      <c r="M22" s="155">
        <v>1.753</v>
      </c>
      <c r="N22" s="156">
        <v>6.78</v>
      </c>
      <c r="O22" s="154">
        <v>0.96</v>
      </c>
      <c r="P22" s="154">
        <v>15</v>
      </c>
      <c r="Q22" s="155">
        <v>4078.6</v>
      </c>
      <c r="R22" s="153" t="s">
        <v>168</v>
      </c>
      <c r="S22" s="156">
        <v>8157.2</v>
      </c>
    </row>
    <row r="23" spans="1:19" ht="15">
      <c r="A23" s="153" t="s">
        <v>124</v>
      </c>
      <c r="B23" s="153" t="s">
        <v>125</v>
      </c>
      <c r="C23" s="154">
        <v>311005</v>
      </c>
      <c r="D23" s="153" t="s">
        <v>194</v>
      </c>
      <c r="E23" s="153" t="s">
        <v>168</v>
      </c>
      <c r="F23" s="153" t="s">
        <v>168</v>
      </c>
      <c r="G23" s="153" t="s">
        <v>169</v>
      </c>
      <c r="H23" s="153" t="s">
        <v>49</v>
      </c>
      <c r="I23" s="153" t="s">
        <v>51</v>
      </c>
      <c r="J23" s="153" t="s">
        <v>170</v>
      </c>
      <c r="K23" s="155">
        <v>0</v>
      </c>
      <c r="L23" s="155">
        <v>0</v>
      </c>
      <c r="M23" s="155">
        <v>1.753</v>
      </c>
      <c r="N23" s="156">
        <v>6.78</v>
      </c>
      <c r="O23" s="154">
        <v>0.96</v>
      </c>
      <c r="P23" s="154">
        <v>15</v>
      </c>
      <c r="Q23" s="155">
        <v>512</v>
      </c>
      <c r="R23" s="153" t="s">
        <v>168</v>
      </c>
      <c r="S23" s="156">
        <v>1024</v>
      </c>
    </row>
    <row r="24" spans="1:19" ht="15">
      <c r="A24" s="153" t="s">
        <v>124</v>
      </c>
      <c r="B24" s="153" t="s">
        <v>125</v>
      </c>
      <c r="C24" s="154">
        <v>311005</v>
      </c>
      <c r="D24" s="153" t="s">
        <v>194</v>
      </c>
      <c r="E24" s="153" t="s">
        <v>168</v>
      </c>
      <c r="F24" s="153" t="s">
        <v>168</v>
      </c>
      <c r="G24" s="153" t="s">
        <v>169</v>
      </c>
      <c r="H24" s="153" t="s">
        <v>49</v>
      </c>
      <c r="I24" s="153" t="s">
        <v>51</v>
      </c>
      <c r="J24" s="153" t="s">
        <v>285</v>
      </c>
      <c r="K24" s="155">
        <v>0</v>
      </c>
      <c r="L24" s="155">
        <v>0</v>
      </c>
      <c r="M24" s="155">
        <v>1.753</v>
      </c>
      <c r="N24" s="156">
        <v>6.78</v>
      </c>
      <c r="O24" s="154">
        <v>0.96</v>
      </c>
      <c r="P24" s="154">
        <v>15</v>
      </c>
      <c r="Q24" s="155">
        <v>598</v>
      </c>
      <c r="R24" s="153" t="s">
        <v>168</v>
      </c>
      <c r="S24" s="156">
        <v>1196</v>
      </c>
    </row>
    <row r="25" spans="1:19" ht="15">
      <c r="A25" s="153" t="s">
        <v>124</v>
      </c>
      <c r="B25" s="153" t="s">
        <v>125</v>
      </c>
      <c r="C25" s="154">
        <v>311005</v>
      </c>
      <c r="D25" s="153" t="s">
        <v>194</v>
      </c>
      <c r="E25" s="153" t="s">
        <v>168</v>
      </c>
      <c r="F25" s="153" t="s">
        <v>168</v>
      </c>
      <c r="G25" s="153" t="s">
        <v>169</v>
      </c>
      <c r="H25" s="153" t="s">
        <v>49</v>
      </c>
      <c r="I25" s="153" t="s">
        <v>51</v>
      </c>
      <c r="J25" s="153" t="s">
        <v>250</v>
      </c>
      <c r="K25" s="155">
        <v>0</v>
      </c>
      <c r="L25" s="155">
        <v>0</v>
      </c>
      <c r="M25" s="155">
        <v>1.753</v>
      </c>
      <c r="N25" s="156">
        <v>6.78</v>
      </c>
      <c r="O25" s="154">
        <v>0.96</v>
      </c>
      <c r="P25" s="154">
        <v>15</v>
      </c>
      <c r="Q25" s="155">
        <v>76</v>
      </c>
      <c r="R25" s="153" t="s">
        <v>168</v>
      </c>
      <c r="S25" s="156">
        <v>152</v>
      </c>
    </row>
    <row r="26" spans="1:19" ht="15">
      <c r="A26" s="153" t="s">
        <v>124</v>
      </c>
      <c r="B26" s="153" t="s">
        <v>125</v>
      </c>
      <c r="C26" s="154">
        <v>311005</v>
      </c>
      <c r="D26" s="153" t="s">
        <v>194</v>
      </c>
      <c r="E26" s="153" t="s">
        <v>168</v>
      </c>
      <c r="F26" s="153" t="s">
        <v>168</v>
      </c>
      <c r="G26" s="153" t="s">
        <v>169</v>
      </c>
      <c r="H26" s="153" t="s">
        <v>49</v>
      </c>
      <c r="I26" s="153" t="s">
        <v>51</v>
      </c>
      <c r="J26" s="153" t="s">
        <v>251</v>
      </c>
      <c r="K26" s="155">
        <v>0</v>
      </c>
      <c r="L26" s="155">
        <v>0</v>
      </c>
      <c r="M26" s="155">
        <v>1.753</v>
      </c>
      <c r="N26" s="156">
        <v>6.78</v>
      </c>
      <c r="O26" s="154">
        <v>0.96</v>
      </c>
      <c r="P26" s="154">
        <v>15</v>
      </c>
      <c r="Q26" s="155">
        <v>512</v>
      </c>
      <c r="R26" s="153" t="s">
        <v>168</v>
      </c>
      <c r="S26" s="156">
        <v>1024</v>
      </c>
    </row>
    <row r="27" spans="1:19" ht="15">
      <c r="A27" s="153" t="s">
        <v>124</v>
      </c>
      <c r="B27" s="153" t="s">
        <v>125</v>
      </c>
      <c r="C27" s="154">
        <v>311006</v>
      </c>
      <c r="D27" s="153" t="s">
        <v>286</v>
      </c>
      <c r="E27" s="153" t="s">
        <v>168</v>
      </c>
      <c r="F27" s="153" t="s">
        <v>168</v>
      </c>
      <c r="G27" s="153" t="s">
        <v>169</v>
      </c>
      <c r="H27" s="153" t="s">
        <v>49</v>
      </c>
      <c r="I27" s="153" t="s">
        <v>51</v>
      </c>
      <c r="J27" s="153" t="s">
        <v>187</v>
      </c>
      <c r="K27" s="155">
        <v>0</v>
      </c>
      <c r="L27" s="155">
        <v>0</v>
      </c>
      <c r="M27" s="155">
        <v>0.66</v>
      </c>
      <c r="N27" s="156">
        <v>2.69</v>
      </c>
      <c r="O27" s="154">
        <v>0.96</v>
      </c>
      <c r="P27" s="154">
        <v>15</v>
      </c>
      <c r="Q27" s="155">
        <v>40</v>
      </c>
      <c r="R27" s="153" t="s">
        <v>168</v>
      </c>
      <c r="S27" s="156">
        <v>80</v>
      </c>
    </row>
    <row r="28" spans="1:19" ht="15">
      <c r="A28" s="153" t="s">
        <v>124</v>
      </c>
      <c r="B28" s="153" t="s">
        <v>125</v>
      </c>
      <c r="C28" s="154">
        <v>311006</v>
      </c>
      <c r="D28" s="153" t="s">
        <v>286</v>
      </c>
      <c r="E28" s="153" t="s">
        <v>168</v>
      </c>
      <c r="F28" s="153" t="s">
        <v>168</v>
      </c>
      <c r="G28" s="153" t="s">
        <v>169</v>
      </c>
      <c r="H28" s="153" t="s">
        <v>49</v>
      </c>
      <c r="I28" s="153" t="s">
        <v>51</v>
      </c>
      <c r="J28" s="153" t="s">
        <v>180</v>
      </c>
      <c r="K28" s="155">
        <v>0</v>
      </c>
      <c r="L28" s="155">
        <v>0</v>
      </c>
      <c r="M28" s="155">
        <v>0.66</v>
      </c>
      <c r="N28" s="156">
        <v>2.69</v>
      </c>
      <c r="O28" s="154">
        <v>0.96</v>
      </c>
      <c r="P28" s="154">
        <v>15</v>
      </c>
      <c r="Q28" s="155">
        <v>40</v>
      </c>
      <c r="R28" s="153" t="s">
        <v>168</v>
      </c>
      <c r="S28" s="156">
        <v>80</v>
      </c>
    </row>
    <row r="29" spans="1:19" ht="15">
      <c r="A29" s="153" t="s">
        <v>124</v>
      </c>
      <c r="B29" s="153" t="s">
        <v>125</v>
      </c>
      <c r="C29" s="154">
        <v>311006</v>
      </c>
      <c r="D29" s="153" t="s">
        <v>286</v>
      </c>
      <c r="E29" s="153" t="s">
        <v>168</v>
      </c>
      <c r="F29" s="153" t="s">
        <v>168</v>
      </c>
      <c r="G29" s="153" t="s">
        <v>169</v>
      </c>
      <c r="H29" s="153" t="s">
        <v>49</v>
      </c>
      <c r="I29" s="153" t="s">
        <v>51</v>
      </c>
      <c r="J29" s="153" t="s">
        <v>287</v>
      </c>
      <c r="K29" s="155">
        <v>0</v>
      </c>
      <c r="L29" s="155">
        <v>0</v>
      </c>
      <c r="M29" s="155">
        <v>0.66</v>
      </c>
      <c r="N29" s="156">
        <v>2.69</v>
      </c>
      <c r="O29" s="154">
        <v>0.96</v>
      </c>
      <c r="P29" s="154">
        <v>15</v>
      </c>
      <c r="Q29" s="155">
        <v>30</v>
      </c>
      <c r="R29" s="153" t="s">
        <v>168</v>
      </c>
      <c r="S29" s="156">
        <v>60</v>
      </c>
    </row>
    <row r="30" spans="1:19" ht="15">
      <c r="A30" s="153" t="s">
        <v>124</v>
      </c>
      <c r="B30" s="153" t="s">
        <v>125</v>
      </c>
      <c r="C30" s="154">
        <v>311007</v>
      </c>
      <c r="D30" s="153" t="s">
        <v>193</v>
      </c>
      <c r="E30" s="153" t="s">
        <v>168</v>
      </c>
      <c r="F30" s="153" t="s">
        <v>168</v>
      </c>
      <c r="G30" s="153" t="s">
        <v>169</v>
      </c>
      <c r="H30" s="153" t="s">
        <v>49</v>
      </c>
      <c r="I30" s="153" t="s">
        <v>50</v>
      </c>
      <c r="J30" s="153" t="s">
        <v>170</v>
      </c>
      <c r="K30" s="155">
        <v>0</v>
      </c>
      <c r="L30" s="155">
        <v>0</v>
      </c>
      <c r="M30" s="155">
        <v>0.96</v>
      </c>
      <c r="N30" s="156">
        <v>-1.32</v>
      </c>
      <c r="O30" s="154">
        <v>0.96</v>
      </c>
      <c r="P30" s="154">
        <v>15</v>
      </c>
      <c r="Q30" s="155">
        <v>3540</v>
      </c>
      <c r="R30" s="153" t="s">
        <v>168</v>
      </c>
      <c r="S30" s="156">
        <v>4380</v>
      </c>
    </row>
    <row r="31" spans="1:19" ht="15">
      <c r="A31" s="153" t="s">
        <v>124</v>
      </c>
      <c r="B31" s="153" t="s">
        <v>125</v>
      </c>
      <c r="C31" s="154">
        <v>311007</v>
      </c>
      <c r="D31" s="153" t="s">
        <v>193</v>
      </c>
      <c r="E31" s="153" t="s">
        <v>168</v>
      </c>
      <c r="F31" s="153" t="s">
        <v>168</v>
      </c>
      <c r="G31" s="153" t="s">
        <v>169</v>
      </c>
      <c r="H31" s="153" t="s">
        <v>49</v>
      </c>
      <c r="I31" s="153" t="s">
        <v>50</v>
      </c>
      <c r="J31" s="153" t="s">
        <v>245</v>
      </c>
      <c r="K31" s="155">
        <v>0</v>
      </c>
      <c r="L31" s="155">
        <v>0</v>
      </c>
      <c r="M31" s="155">
        <v>0.96</v>
      </c>
      <c r="N31" s="156">
        <v>-1.32</v>
      </c>
      <c r="O31" s="154">
        <v>0.96</v>
      </c>
      <c r="P31" s="154">
        <v>15</v>
      </c>
      <c r="Q31" s="155">
        <v>334</v>
      </c>
      <c r="R31" s="153" t="s">
        <v>168</v>
      </c>
      <c r="S31" s="156">
        <v>167</v>
      </c>
    </row>
    <row r="32" spans="1:19" ht="15">
      <c r="A32" s="153" t="s">
        <v>124</v>
      </c>
      <c r="B32" s="153" t="s">
        <v>125</v>
      </c>
      <c r="C32" s="154">
        <v>311007</v>
      </c>
      <c r="D32" s="153" t="s">
        <v>193</v>
      </c>
      <c r="E32" s="153" t="s">
        <v>168</v>
      </c>
      <c r="F32" s="153" t="s">
        <v>168</v>
      </c>
      <c r="G32" s="153" t="s">
        <v>169</v>
      </c>
      <c r="H32" s="153" t="s">
        <v>49</v>
      </c>
      <c r="I32" s="153" t="s">
        <v>50</v>
      </c>
      <c r="J32" s="153" t="s">
        <v>187</v>
      </c>
      <c r="K32" s="155">
        <v>0</v>
      </c>
      <c r="L32" s="155">
        <v>0</v>
      </c>
      <c r="M32" s="155">
        <v>0.96</v>
      </c>
      <c r="N32" s="156">
        <v>-1.32</v>
      </c>
      <c r="O32" s="154">
        <v>0.96</v>
      </c>
      <c r="P32" s="154">
        <v>15</v>
      </c>
      <c r="Q32" s="155">
        <v>7002</v>
      </c>
      <c r="R32" s="153" t="s">
        <v>168</v>
      </c>
      <c r="S32" s="156">
        <v>6684</v>
      </c>
    </row>
    <row r="33" spans="1:19" ht="15">
      <c r="A33" s="153" t="s">
        <v>124</v>
      </c>
      <c r="B33" s="153" t="s">
        <v>125</v>
      </c>
      <c r="C33" s="154">
        <v>311007</v>
      </c>
      <c r="D33" s="153" t="s">
        <v>193</v>
      </c>
      <c r="E33" s="153" t="s">
        <v>168</v>
      </c>
      <c r="F33" s="153" t="s">
        <v>168</v>
      </c>
      <c r="G33" s="153" t="s">
        <v>169</v>
      </c>
      <c r="H33" s="153" t="s">
        <v>49</v>
      </c>
      <c r="I33" s="153" t="s">
        <v>50</v>
      </c>
      <c r="J33" s="153" t="s">
        <v>183</v>
      </c>
      <c r="K33" s="155">
        <v>0</v>
      </c>
      <c r="L33" s="155">
        <v>0</v>
      </c>
      <c r="M33" s="155">
        <v>0.96</v>
      </c>
      <c r="N33" s="156">
        <v>-1.32</v>
      </c>
      <c r="O33" s="154">
        <v>0.96</v>
      </c>
      <c r="P33" s="154">
        <v>15</v>
      </c>
      <c r="Q33" s="155">
        <v>2520</v>
      </c>
      <c r="R33" s="153" t="s">
        <v>168</v>
      </c>
      <c r="S33" s="156">
        <v>1260</v>
      </c>
    </row>
    <row r="34" spans="1:19" ht="15">
      <c r="A34" s="153" t="s">
        <v>124</v>
      </c>
      <c r="B34" s="153" t="s">
        <v>125</v>
      </c>
      <c r="C34" s="154">
        <v>311007</v>
      </c>
      <c r="D34" s="153" t="s">
        <v>193</v>
      </c>
      <c r="E34" s="153" t="s">
        <v>168</v>
      </c>
      <c r="F34" s="153" t="s">
        <v>168</v>
      </c>
      <c r="G34" s="153" t="s">
        <v>169</v>
      </c>
      <c r="H34" s="153" t="s">
        <v>49</v>
      </c>
      <c r="I34" s="153" t="s">
        <v>50</v>
      </c>
      <c r="J34" s="153" t="s">
        <v>288</v>
      </c>
      <c r="K34" s="155">
        <v>0</v>
      </c>
      <c r="L34" s="155">
        <v>0</v>
      </c>
      <c r="M34" s="155">
        <v>0.96</v>
      </c>
      <c r="N34" s="156">
        <v>-1.32</v>
      </c>
      <c r="O34" s="154">
        <v>0.96</v>
      </c>
      <c r="P34" s="154">
        <v>15</v>
      </c>
      <c r="Q34" s="155">
        <v>900</v>
      </c>
      <c r="R34" s="153" t="s">
        <v>168</v>
      </c>
      <c r="S34" s="156">
        <v>450</v>
      </c>
    </row>
    <row r="35" spans="1:19" ht="15">
      <c r="A35" s="153" t="s">
        <v>124</v>
      </c>
      <c r="B35" s="153" t="s">
        <v>125</v>
      </c>
      <c r="C35" s="154">
        <v>311007</v>
      </c>
      <c r="D35" s="153" t="s">
        <v>193</v>
      </c>
      <c r="E35" s="153" t="s">
        <v>168</v>
      </c>
      <c r="F35" s="153" t="s">
        <v>168</v>
      </c>
      <c r="G35" s="153" t="s">
        <v>169</v>
      </c>
      <c r="H35" s="153" t="s">
        <v>49</v>
      </c>
      <c r="I35" s="153" t="s">
        <v>50</v>
      </c>
      <c r="J35" s="153" t="s">
        <v>249</v>
      </c>
      <c r="K35" s="155">
        <v>0</v>
      </c>
      <c r="L35" s="155">
        <v>0</v>
      </c>
      <c r="M35" s="155">
        <v>0.96</v>
      </c>
      <c r="N35" s="156">
        <v>-1.32</v>
      </c>
      <c r="O35" s="154">
        <v>0.96</v>
      </c>
      <c r="P35" s="154">
        <v>15</v>
      </c>
      <c r="Q35" s="155">
        <v>600</v>
      </c>
      <c r="R35" s="153" t="s">
        <v>168</v>
      </c>
      <c r="S35" s="156">
        <v>300</v>
      </c>
    </row>
    <row r="36" spans="1:19" ht="15">
      <c r="A36" s="153" t="s">
        <v>124</v>
      </c>
      <c r="B36" s="153" t="s">
        <v>125</v>
      </c>
      <c r="C36" s="154">
        <v>311007</v>
      </c>
      <c r="D36" s="153" t="s">
        <v>193</v>
      </c>
      <c r="E36" s="153" t="s">
        <v>168</v>
      </c>
      <c r="F36" s="153" t="s">
        <v>168</v>
      </c>
      <c r="G36" s="153" t="s">
        <v>169</v>
      </c>
      <c r="H36" s="153" t="s">
        <v>49</v>
      </c>
      <c r="I36" s="153" t="s">
        <v>50</v>
      </c>
      <c r="J36" s="153" t="s">
        <v>180</v>
      </c>
      <c r="K36" s="155">
        <v>0</v>
      </c>
      <c r="L36" s="155">
        <v>0</v>
      </c>
      <c r="M36" s="155">
        <v>0.96</v>
      </c>
      <c r="N36" s="156">
        <v>-1.32</v>
      </c>
      <c r="O36" s="154">
        <v>0.96</v>
      </c>
      <c r="P36" s="154">
        <v>15</v>
      </c>
      <c r="Q36" s="155">
        <v>19825</v>
      </c>
      <c r="R36" s="153" t="s">
        <v>168</v>
      </c>
      <c r="S36" s="156">
        <v>15410</v>
      </c>
    </row>
    <row r="37" spans="1:19" ht="15">
      <c r="A37" s="153" t="s">
        <v>124</v>
      </c>
      <c r="B37" s="153" t="s">
        <v>125</v>
      </c>
      <c r="C37" s="154">
        <v>311008</v>
      </c>
      <c r="D37" s="153" t="s">
        <v>289</v>
      </c>
      <c r="E37" s="153" t="s">
        <v>168</v>
      </c>
      <c r="F37" s="153" t="s">
        <v>168</v>
      </c>
      <c r="G37" s="153" t="s">
        <v>169</v>
      </c>
      <c r="H37" s="153" t="s">
        <v>49</v>
      </c>
      <c r="I37" s="153" t="s">
        <v>50</v>
      </c>
      <c r="J37" s="153" t="s">
        <v>290</v>
      </c>
      <c r="K37" s="155">
        <v>0</v>
      </c>
      <c r="L37" s="155">
        <v>0</v>
      </c>
      <c r="M37" s="155">
        <v>1.81</v>
      </c>
      <c r="N37" s="156">
        <v>-7.77</v>
      </c>
      <c r="O37" s="154">
        <v>0.96</v>
      </c>
      <c r="P37" s="154">
        <v>15</v>
      </c>
      <c r="Q37" s="155">
        <v>316</v>
      </c>
      <c r="R37" s="153" t="s">
        <v>168</v>
      </c>
      <c r="S37" s="156">
        <v>632</v>
      </c>
    </row>
    <row r="38" spans="1:19" ht="15">
      <c r="A38" s="153" t="s">
        <v>124</v>
      </c>
      <c r="B38" s="153" t="s">
        <v>125</v>
      </c>
      <c r="C38" s="154">
        <v>311008</v>
      </c>
      <c r="D38" s="153" t="s">
        <v>289</v>
      </c>
      <c r="E38" s="153" t="s">
        <v>168</v>
      </c>
      <c r="F38" s="153" t="s">
        <v>168</v>
      </c>
      <c r="G38" s="153" t="s">
        <v>169</v>
      </c>
      <c r="H38" s="153" t="s">
        <v>49</v>
      </c>
      <c r="I38" s="153" t="s">
        <v>50</v>
      </c>
      <c r="J38" s="153" t="s">
        <v>183</v>
      </c>
      <c r="K38" s="155">
        <v>0</v>
      </c>
      <c r="L38" s="155">
        <v>0</v>
      </c>
      <c r="M38" s="155">
        <v>1.81</v>
      </c>
      <c r="N38" s="156">
        <v>-7.77</v>
      </c>
      <c r="O38" s="154">
        <v>0.96</v>
      </c>
      <c r="P38" s="154">
        <v>15</v>
      </c>
      <c r="Q38" s="155">
        <v>282</v>
      </c>
      <c r="R38" s="153" t="s">
        <v>168</v>
      </c>
      <c r="S38" s="156">
        <v>724</v>
      </c>
    </row>
    <row r="39" spans="1:19" ht="15">
      <c r="A39" s="153" t="s">
        <v>124</v>
      </c>
      <c r="B39" s="153" t="s">
        <v>125</v>
      </c>
      <c r="C39" s="154">
        <v>311008</v>
      </c>
      <c r="D39" s="153" t="s">
        <v>289</v>
      </c>
      <c r="E39" s="153" t="s">
        <v>168</v>
      </c>
      <c r="F39" s="153" t="s">
        <v>168</v>
      </c>
      <c r="G39" s="153" t="s">
        <v>169</v>
      </c>
      <c r="H39" s="153" t="s">
        <v>49</v>
      </c>
      <c r="I39" s="153" t="s">
        <v>50</v>
      </c>
      <c r="J39" s="153" t="s">
        <v>187</v>
      </c>
      <c r="K39" s="155">
        <v>0</v>
      </c>
      <c r="L39" s="155">
        <v>0</v>
      </c>
      <c r="M39" s="155">
        <v>1.81</v>
      </c>
      <c r="N39" s="156">
        <v>-7.77</v>
      </c>
      <c r="O39" s="154">
        <v>0.96</v>
      </c>
      <c r="P39" s="154">
        <v>15</v>
      </c>
      <c r="Q39" s="155">
        <v>884.2541436464089</v>
      </c>
      <c r="R39" s="153" t="s">
        <v>168</v>
      </c>
      <c r="S39" s="156">
        <v>1940</v>
      </c>
    </row>
    <row r="40" spans="1:19" ht="15">
      <c r="A40" s="153" t="s">
        <v>124</v>
      </c>
      <c r="B40" s="153" t="s">
        <v>125</v>
      </c>
      <c r="C40" s="154">
        <v>311008</v>
      </c>
      <c r="D40" s="153" t="s">
        <v>289</v>
      </c>
      <c r="E40" s="153" t="s">
        <v>168</v>
      </c>
      <c r="F40" s="153" t="s">
        <v>168</v>
      </c>
      <c r="G40" s="153" t="s">
        <v>169</v>
      </c>
      <c r="H40" s="153" t="s">
        <v>49</v>
      </c>
      <c r="I40" s="153" t="s">
        <v>50</v>
      </c>
      <c r="J40" s="153" t="s">
        <v>180</v>
      </c>
      <c r="K40" s="155">
        <v>0</v>
      </c>
      <c r="L40" s="155">
        <v>0</v>
      </c>
      <c r="M40" s="155">
        <v>1.81</v>
      </c>
      <c r="N40" s="156">
        <v>-7.77</v>
      </c>
      <c r="O40" s="154">
        <v>0.96</v>
      </c>
      <c r="P40" s="154">
        <v>15</v>
      </c>
      <c r="Q40" s="155">
        <v>1366.8</v>
      </c>
      <c r="R40" s="153" t="s">
        <v>168</v>
      </c>
      <c r="S40" s="156">
        <v>2733.6</v>
      </c>
    </row>
    <row r="41" spans="1:19" ht="15">
      <c r="A41" s="153" t="s">
        <v>124</v>
      </c>
      <c r="B41" s="153" t="s">
        <v>125</v>
      </c>
      <c r="C41" s="154">
        <v>311010</v>
      </c>
      <c r="D41" s="153" t="s">
        <v>190</v>
      </c>
      <c r="E41" s="153" t="s">
        <v>191</v>
      </c>
      <c r="F41" s="153" t="s">
        <v>192</v>
      </c>
      <c r="G41" s="153" t="s">
        <v>174</v>
      </c>
      <c r="H41" s="153" t="s">
        <v>41</v>
      </c>
      <c r="I41" s="153" t="s">
        <v>50</v>
      </c>
      <c r="J41" s="153" t="s">
        <v>175</v>
      </c>
      <c r="K41" s="155">
        <v>0</v>
      </c>
      <c r="L41" s="155">
        <v>0</v>
      </c>
      <c r="M41" s="155">
        <v>0.17</v>
      </c>
      <c r="N41" s="156">
        <v>0.03</v>
      </c>
      <c r="O41" s="154">
        <v>0.96</v>
      </c>
      <c r="P41" s="154">
        <v>5</v>
      </c>
      <c r="Q41" s="155">
        <v>1198850</v>
      </c>
      <c r="R41" s="153" t="s">
        <v>168</v>
      </c>
      <c r="S41" s="156">
        <v>35965.5</v>
      </c>
    </row>
    <row r="42" spans="1:19" ht="15">
      <c r="A42" s="153" t="s">
        <v>124</v>
      </c>
      <c r="B42" s="153" t="s">
        <v>125</v>
      </c>
      <c r="C42" s="154">
        <v>311014</v>
      </c>
      <c r="D42" s="153" t="s">
        <v>167</v>
      </c>
      <c r="E42" s="153" t="s">
        <v>168</v>
      </c>
      <c r="F42" s="153" t="s">
        <v>168</v>
      </c>
      <c r="G42" s="153" t="s">
        <v>169</v>
      </c>
      <c r="H42" s="153" t="s">
        <v>49</v>
      </c>
      <c r="I42" s="153" t="s">
        <v>51</v>
      </c>
      <c r="J42" s="153" t="s">
        <v>170</v>
      </c>
      <c r="K42" s="155">
        <v>0</v>
      </c>
      <c r="L42" s="155">
        <v>0</v>
      </c>
      <c r="M42" s="155">
        <v>0.29</v>
      </c>
      <c r="N42" s="156">
        <v>3.57</v>
      </c>
      <c r="O42" s="154">
        <v>0.96</v>
      </c>
      <c r="P42" s="154">
        <v>20</v>
      </c>
      <c r="Q42" s="155">
        <v>2512.448275862069</v>
      </c>
      <c r="R42" s="153" t="s">
        <v>168</v>
      </c>
      <c r="S42" s="156">
        <v>1404.75</v>
      </c>
    </row>
    <row r="43" spans="1:19" ht="15">
      <c r="A43" s="153" t="s">
        <v>124</v>
      </c>
      <c r="B43" s="153" t="s">
        <v>125</v>
      </c>
      <c r="C43" s="154">
        <v>311014</v>
      </c>
      <c r="D43" s="153" t="s">
        <v>167</v>
      </c>
      <c r="E43" s="153" t="s">
        <v>168</v>
      </c>
      <c r="F43" s="153" t="s">
        <v>168</v>
      </c>
      <c r="G43" s="153" t="s">
        <v>169</v>
      </c>
      <c r="H43" s="153" t="s">
        <v>49</v>
      </c>
      <c r="I43" s="153" t="s">
        <v>51</v>
      </c>
      <c r="J43" s="153" t="s">
        <v>187</v>
      </c>
      <c r="K43" s="155">
        <v>0</v>
      </c>
      <c r="L43" s="155">
        <v>0</v>
      </c>
      <c r="M43" s="155">
        <v>0.29</v>
      </c>
      <c r="N43" s="156">
        <v>3.57</v>
      </c>
      <c r="O43" s="154">
        <v>0.96</v>
      </c>
      <c r="P43" s="154">
        <v>20</v>
      </c>
      <c r="Q43" s="155">
        <v>5770</v>
      </c>
      <c r="R43" s="153" t="s">
        <v>168</v>
      </c>
      <c r="S43" s="156">
        <v>3880</v>
      </c>
    </row>
    <row r="44" spans="1:19" ht="15">
      <c r="A44" s="153" t="s">
        <v>124</v>
      </c>
      <c r="B44" s="153" t="s">
        <v>125</v>
      </c>
      <c r="C44" s="154">
        <v>311014</v>
      </c>
      <c r="D44" s="153" t="s">
        <v>167</v>
      </c>
      <c r="E44" s="153" t="s">
        <v>168</v>
      </c>
      <c r="F44" s="153" t="s">
        <v>168</v>
      </c>
      <c r="G44" s="153" t="s">
        <v>169</v>
      </c>
      <c r="H44" s="153" t="s">
        <v>49</v>
      </c>
      <c r="I44" s="153" t="s">
        <v>51</v>
      </c>
      <c r="J44" s="153" t="s">
        <v>245</v>
      </c>
      <c r="K44" s="155">
        <v>0</v>
      </c>
      <c r="L44" s="155">
        <v>0</v>
      </c>
      <c r="M44" s="155">
        <v>0.29</v>
      </c>
      <c r="N44" s="156">
        <v>3.57</v>
      </c>
      <c r="O44" s="154">
        <v>0.96</v>
      </c>
      <c r="P44" s="154">
        <v>20</v>
      </c>
      <c r="Q44" s="155">
        <v>950</v>
      </c>
      <c r="R44" s="153" t="s">
        <v>168</v>
      </c>
      <c r="S44" s="156">
        <v>237.5</v>
      </c>
    </row>
    <row r="45" spans="1:19" ht="15">
      <c r="A45" s="153" t="s">
        <v>124</v>
      </c>
      <c r="B45" s="153" t="s">
        <v>125</v>
      </c>
      <c r="C45" s="154">
        <v>311014</v>
      </c>
      <c r="D45" s="153" t="s">
        <v>167</v>
      </c>
      <c r="E45" s="153" t="s">
        <v>168</v>
      </c>
      <c r="F45" s="153" t="s">
        <v>168</v>
      </c>
      <c r="G45" s="153" t="s">
        <v>169</v>
      </c>
      <c r="H45" s="153" t="s">
        <v>49</v>
      </c>
      <c r="I45" s="153" t="s">
        <v>51</v>
      </c>
      <c r="J45" s="153" t="s">
        <v>251</v>
      </c>
      <c r="K45" s="155">
        <v>0</v>
      </c>
      <c r="L45" s="155">
        <v>0</v>
      </c>
      <c r="M45" s="155">
        <v>0.29</v>
      </c>
      <c r="N45" s="156">
        <v>3.57</v>
      </c>
      <c r="O45" s="154">
        <v>0.96</v>
      </c>
      <c r="P45" s="154">
        <v>20</v>
      </c>
      <c r="Q45" s="155">
        <v>900</v>
      </c>
      <c r="R45" s="153" t="s">
        <v>168</v>
      </c>
      <c r="S45" s="156">
        <v>225</v>
      </c>
    </row>
    <row r="46" spans="1:19" ht="15">
      <c r="A46" s="153" t="s">
        <v>124</v>
      </c>
      <c r="B46" s="153" t="s">
        <v>125</v>
      </c>
      <c r="C46" s="154">
        <v>311014</v>
      </c>
      <c r="D46" s="153" t="s">
        <v>167</v>
      </c>
      <c r="E46" s="153" t="s">
        <v>168</v>
      </c>
      <c r="F46" s="153" t="s">
        <v>168</v>
      </c>
      <c r="G46" s="153" t="s">
        <v>169</v>
      </c>
      <c r="H46" s="153" t="s">
        <v>49</v>
      </c>
      <c r="I46" s="153" t="s">
        <v>51</v>
      </c>
      <c r="J46" s="153" t="s">
        <v>249</v>
      </c>
      <c r="K46" s="155">
        <v>0</v>
      </c>
      <c r="L46" s="155">
        <v>0</v>
      </c>
      <c r="M46" s="155">
        <v>0.29</v>
      </c>
      <c r="N46" s="156">
        <v>3.57</v>
      </c>
      <c r="O46" s="154">
        <v>0.96</v>
      </c>
      <c r="P46" s="154">
        <v>20</v>
      </c>
      <c r="Q46" s="155">
        <v>3900</v>
      </c>
      <c r="R46" s="153" t="s">
        <v>168</v>
      </c>
      <c r="S46" s="156">
        <v>975</v>
      </c>
    </row>
    <row r="47" spans="1:19" ht="15">
      <c r="A47" s="153" t="s">
        <v>124</v>
      </c>
      <c r="B47" s="153" t="s">
        <v>125</v>
      </c>
      <c r="C47" s="154">
        <v>311014</v>
      </c>
      <c r="D47" s="153" t="s">
        <v>167</v>
      </c>
      <c r="E47" s="153" t="s">
        <v>168</v>
      </c>
      <c r="F47" s="153" t="s">
        <v>168</v>
      </c>
      <c r="G47" s="153" t="s">
        <v>169</v>
      </c>
      <c r="H47" s="153" t="s">
        <v>49</v>
      </c>
      <c r="I47" s="153" t="s">
        <v>51</v>
      </c>
      <c r="J47" s="153" t="s">
        <v>288</v>
      </c>
      <c r="K47" s="155">
        <v>0</v>
      </c>
      <c r="L47" s="155">
        <v>0</v>
      </c>
      <c r="M47" s="155">
        <v>0.29</v>
      </c>
      <c r="N47" s="156">
        <v>3.57</v>
      </c>
      <c r="O47" s="154">
        <v>0.96</v>
      </c>
      <c r="P47" s="154">
        <v>20</v>
      </c>
      <c r="Q47" s="155">
        <v>3270</v>
      </c>
      <c r="R47" s="153" t="s">
        <v>168</v>
      </c>
      <c r="S47" s="156">
        <v>817.5</v>
      </c>
    </row>
    <row r="48" spans="1:19" ht="15">
      <c r="A48" s="153" t="s">
        <v>124</v>
      </c>
      <c r="B48" s="153" t="s">
        <v>125</v>
      </c>
      <c r="C48" s="154">
        <v>311014</v>
      </c>
      <c r="D48" s="153" t="s">
        <v>167</v>
      </c>
      <c r="E48" s="153" t="s">
        <v>168</v>
      </c>
      <c r="F48" s="153" t="s">
        <v>168</v>
      </c>
      <c r="G48" s="153" t="s">
        <v>169</v>
      </c>
      <c r="H48" s="153" t="s">
        <v>49</v>
      </c>
      <c r="I48" s="153" t="s">
        <v>51</v>
      </c>
      <c r="J48" s="153" t="s">
        <v>290</v>
      </c>
      <c r="K48" s="155">
        <v>0</v>
      </c>
      <c r="L48" s="155">
        <v>0</v>
      </c>
      <c r="M48" s="155">
        <v>0.29</v>
      </c>
      <c r="N48" s="156">
        <v>3.57</v>
      </c>
      <c r="O48" s="154">
        <v>0.96</v>
      </c>
      <c r="P48" s="154">
        <v>20</v>
      </c>
      <c r="Q48" s="155">
        <v>20510</v>
      </c>
      <c r="R48" s="153" t="s">
        <v>168</v>
      </c>
      <c r="S48" s="156">
        <v>5352.5</v>
      </c>
    </row>
    <row r="49" spans="1:19" ht="15">
      <c r="A49" s="153" t="s">
        <v>124</v>
      </c>
      <c r="B49" s="153" t="s">
        <v>125</v>
      </c>
      <c r="C49" s="154">
        <v>311015</v>
      </c>
      <c r="D49" s="153" t="s">
        <v>186</v>
      </c>
      <c r="E49" s="153" t="s">
        <v>168</v>
      </c>
      <c r="F49" s="153" t="s">
        <v>168</v>
      </c>
      <c r="G49" s="153" t="s">
        <v>169</v>
      </c>
      <c r="H49" s="153" t="s">
        <v>49</v>
      </c>
      <c r="I49" s="153" t="s">
        <v>51</v>
      </c>
      <c r="J49" s="153" t="s">
        <v>187</v>
      </c>
      <c r="K49" s="155">
        <v>0</v>
      </c>
      <c r="L49" s="155">
        <v>0</v>
      </c>
      <c r="M49" s="155">
        <v>0.46</v>
      </c>
      <c r="N49" s="156">
        <v>3.57</v>
      </c>
      <c r="O49" s="154">
        <v>0.96</v>
      </c>
      <c r="P49" s="154">
        <v>20</v>
      </c>
      <c r="Q49" s="155">
        <v>22520</v>
      </c>
      <c r="R49" s="153" t="s">
        <v>168</v>
      </c>
      <c r="S49" s="156">
        <v>21160</v>
      </c>
    </row>
    <row r="50" spans="1:19" ht="15">
      <c r="A50" s="153" t="s">
        <v>124</v>
      </c>
      <c r="B50" s="153" t="s">
        <v>125</v>
      </c>
      <c r="C50" s="154">
        <v>311015</v>
      </c>
      <c r="D50" s="153" t="s">
        <v>186</v>
      </c>
      <c r="E50" s="153" t="s">
        <v>168</v>
      </c>
      <c r="F50" s="153" t="s">
        <v>168</v>
      </c>
      <c r="G50" s="153" t="s">
        <v>169</v>
      </c>
      <c r="H50" s="153" t="s">
        <v>49</v>
      </c>
      <c r="I50" s="153" t="s">
        <v>51</v>
      </c>
      <c r="J50" s="153" t="s">
        <v>180</v>
      </c>
      <c r="K50" s="155">
        <v>0</v>
      </c>
      <c r="L50" s="155">
        <v>0</v>
      </c>
      <c r="M50" s="155">
        <v>0.46</v>
      </c>
      <c r="N50" s="156">
        <v>3.57</v>
      </c>
      <c r="O50" s="154">
        <v>0.96</v>
      </c>
      <c r="P50" s="154">
        <v>20</v>
      </c>
      <c r="Q50" s="155">
        <v>7608</v>
      </c>
      <c r="R50" s="153" t="s">
        <v>168</v>
      </c>
      <c r="S50" s="156">
        <v>6684</v>
      </c>
    </row>
    <row r="51" spans="1:19" ht="15">
      <c r="A51" s="153" t="s">
        <v>124</v>
      </c>
      <c r="B51" s="153" t="s">
        <v>125</v>
      </c>
      <c r="C51" s="154">
        <v>311015</v>
      </c>
      <c r="D51" s="153" t="s">
        <v>186</v>
      </c>
      <c r="E51" s="153" t="s">
        <v>168</v>
      </c>
      <c r="F51" s="153" t="s">
        <v>168</v>
      </c>
      <c r="G51" s="153" t="s">
        <v>169</v>
      </c>
      <c r="H51" s="153" t="s">
        <v>49</v>
      </c>
      <c r="I51" s="153" t="s">
        <v>51</v>
      </c>
      <c r="J51" s="153" t="s">
        <v>170</v>
      </c>
      <c r="K51" s="155">
        <v>0</v>
      </c>
      <c r="L51" s="155">
        <v>0</v>
      </c>
      <c r="M51" s="155">
        <v>0.46</v>
      </c>
      <c r="N51" s="156">
        <v>3.57</v>
      </c>
      <c r="O51" s="154">
        <v>0.96</v>
      </c>
      <c r="P51" s="154">
        <v>20</v>
      </c>
      <c r="Q51" s="155">
        <v>4340</v>
      </c>
      <c r="R51" s="153" t="s">
        <v>168</v>
      </c>
      <c r="S51" s="156">
        <v>2920</v>
      </c>
    </row>
    <row r="52" spans="1:19" ht="15">
      <c r="A52" s="153" t="s">
        <v>124</v>
      </c>
      <c r="B52" s="153" t="s">
        <v>125</v>
      </c>
      <c r="C52" s="154">
        <v>311015</v>
      </c>
      <c r="D52" s="153" t="s">
        <v>186</v>
      </c>
      <c r="E52" s="153" t="s">
        <v>168</v>
      </c>
      <c r="F52" s="153" t="s">
        <v>168</v>
      </c>
      <c r="G52" s="153" t="s">
        <v>169</v>
      </c>
      <c r="H52" s="153" t="s">
        <v>49</v>
      </c>
      <c r="I52" s="153" t="s">
        <v>51</v>
      </c>
      <c r="J52" s="153" t="s">
        <v>188</v>
      </c>
      <c r="K52" s="155">
        <v>0</v>
      </c>
      <c r="L52" s="155">
        <v>0</v>
      </c>
      <c r="M52" s="155">
        <v>0.46</v>
      </c>
      <c r="N52" s="156">
        <v>3.57</v>
      </c>
      <c r="O52" s="154">
        <v>0.96</v>
      </c>
      <c r="P52" s="154">
        <v>20</v>
      </c>
      <c r="Q52" s="155">
        <v>2049</v>
      </c>
      <c r="R52" s="153" t="s">
        <v>168</v>
      </c>
      <c r="S52" s="156">
        <v>1024.5</v>
      </c>
    </row>
    <row r="53" spans="1:19" ht="15">
      <c r="A53" s="153" t="s">
        <v>124</v>
      </c>
      <c r="B53" s="153" t="s">
        <v>125</v>
      </c>
      <c r="C53" s="154">
        <v>311015</v>
      </c>
      <c r="D53" s="153" t="s">
        <v>186</v>
      </c>
      <c r="E53" s="153" t="s">
        <v>168</v>
      </c>
      <c r="F53" s="153" t="s">
        <v>168</v>
      </c>
      <c r="G53" s="153" t="s">
        <v>169</v>
      </c>
      <c r="H53" s="153" t="s">
        <v>49</v>
      </c>
      <c r="I53" s="153" t="s">
        <v>51</v>
      </c>
      <c r="J53" s="153" t="s">
        <v>183</v>
      </c>
      <c r="K53" s="155">
        <v>0</v>
      </c>
      <c r="L53" s="155">
        <v>0</v>
      </c>
      <c r="M53" s="155">
        <v>0.46</v>
      </c>
      <c r="N53" s="156">
        <v>3.57</v>
      </c>
      <c r="O53" s="154">
        <v>0.96</v>
      </c>
      <c r="P53" s="154">
        <v>20</v>
      </c>
      <c r="Q53" s="155">
        <v>3448</v>
      </c>
      <c r="R53" s="153" t="s">
        <v>168</v>
      </c>
      <c r="S53" s="156">
        <v>3122</v>
      </c>
    </row>
    <row r="54" spans="1:19" ht="15">
      <c r="A54" s="153" t="s">
        <v>124</v>
      </c>
      <c r="B54" s="153" t="s">
        <v>125</v>
      </c>
      <c r="C54" s="154">
        <v>311015</v>
      </c>
      <c r="D54" s="153" t="s">
        <v>186</v>
      </c>
      <c r="E54" s="153" t="s">
        <v>168</v>
      </c>
      <c r="F54" s="153" t="s">
        <v>168</v>
      </c>
      <c r="G54" s="153" t="s">
        <v>169</v>
      </c>
      <c r="H54" s="153" t="s">
        <v>49</v>
      </c>
      <c r="I54" s="153" t="s">
        <v>51</v>
      </c>
      <c r="J54" s="153" t="s">
        <v>251</v>
      </c>
      <c r="K54" s="155">
        <v>0</v>
      </c>
      <c r="L54" s="155">
        <v>0</v>
      </c>
      <c r="M54" s="155">
        <v>0.46</v>
      </c>
      <c r="N54" s="156">
        <v>3.57</v>
      </c>
      <c r="O54" s="154">
        <v>0.96</v>
      </c>
      <c r="P54" s="154">
        <v>20</v>
      </c>
      <c r="Q54" s="155">
        <v>8398</v>
      </c>
      <c r="R54" s="153" t="s">
        <v>168</v>
      </c>
      <c r="S54" s="156">
        <v>12097</v>
      </c>
    </row>
    <row r="55" spans="1:19" ht="15">
      <c r="A55" s="153" t="s">
        <v>124</v>
      </c>
      <c r="B55" s="153" t="s">
        <v>125</v>
      </c>
      <c r="C55" s="154">
        <v>311015</v>
      </c>
      <c r="D55" s="153" t="s">
        <v>186</v>
      </c>
      <c r="E55" s="153" t="s">
        <v>168</v>
      </c>
      <c r="F55" s="153" t="s">
        <v>168</v>
      </c>
      <c r="G55" s="153" t="s">
        <v>169</v>
      </c>
      <c r="H55" s="153" t="s">
        <v>49</v>
      </c>
      <c r="I55" s="153" t="s">
        <v>51</v>
      </c>
      <c r="J55" s="153" t="s">
        <v>288</v>
      </c>
      <c r="K55" s="155">
        <v>0</v>
      </c>
      <c r="L55" s="155">
        <v>0</v>
      </c>
      <c r="M55" s="155">
        <v>0.46</v>
      </c>
      <c r="N55" s="156">
        <v>3.57</v>
      </c>
      <c r="O55" s="154">
        <v>0.96</v>
      </c>
      <c r="P55" s="154">
        <v>20</v>
      </c>
      <c r="Q55" s="155">
        <v>4760</v>
      </c>
      <c r="R55" s="153" t="s">
        <v>168</v>
      </c>
      <c r="S55" s="156">
        <v>3640</v>
      </c>
    </row>
    <row r="56" spans="1:19" ht="15">
      <c r="A56" s="153" t="s">
        <v>124</v>
      </c>
      <c r="B56" s="153" t="s">
        <v>125</v>
      </c>
      <c r="C56" s="154">
        <v>311015</v>
      </c>
      <c r="D56" s="153" t="s">
        <v>186</v>
      </c>
      <c r="E56" s="153" t="s">
        <v>168</v>
      </c>
      <c r="F56" s="153" t="s">
        <v>168</v>
      </c>
      <c r="G56" s="153" t="s">
        <v>169</v>
      </c>
      <c r="H56" s="153" t="s">
        <v>49</v>
      </c>
      <c r="I56" s="153" t="s">
        <v>51</v>
      </c>
      <c r="J56" s="153" t="s">
        <v>175</v>
      </c>
      <c r="K56" s="155">
        <v>0</v>
      </c>
      <c r="L56" s="155">
        <v>0</v>
      </c>
      <c r="M56" s="155">
        <v>0.46</v>
      </c>
      <c r="N56" s="156">
        <v>3.57</v>
      </c>
      <c r="O56" s="154">
        <v>0.96</v>
      </c>
      <c r="P56" s="154">
        <v>20</v>
      </c>
      <c r="Q56" s="155">
        <v>2070</v>
      </c>
      <c r="R56" s="153" t="s">
        <v>168</v>
      </c>
      <c r="S56" s="156">
        <v>3105</v>
      </c>
    </row>
    <row r="57" spans="1:19" ht="15">
      <c r="A57" s="153" t="s">
        <v>124</v>
      </c>
      <c r="B57" s="153" t="s">
        <v>125</v>
      </c>
      <c r="C57" s="154">
        <v>311016</v>
      </c>
      <c r="D57" s="153" t="s">
        <v>184</v>
      </c>
      <c r="E57" s="153" t="s">
        <v>168</v>
      </c>
      <c r="F57" s="153" t="s">
        <v>168</v>
      </c>
      <c r="G57" s="153" t="s">
        <v>169</v>
      </c>
      <c r="H57" s="153" t="s">
        <v>49</v>
      </c>
      <c r="I57" s="153" t="s">
        <v>51</v>
      </c>
      <c r="J57" s="153" t="s">
        <v>185</v>
      </c>
      <c r="K57" s="155">
        <v>0</v>
      </c>
      <c r="L57" s="155">
        <v>0</v>
      </c>
      <c r="M57" s="155">
        <v>0.37</v>
      </c>
      <c r="N57" s="156">
        <v>3.57</v>
      </c>
      <c r="O57" s="154">
        <v>0.96</v>
      </c>
      <c r="P57" s="154">
        <v>20</v>
      </c>
      <c r="Q57" s="155">
        <v>2250</v>
      </c>
      <c r="R57" s="153" t="s">
        <v>168</v>
      </c>
      <c r="S57" s="156">
        <v>4630</v>
      </c>
    </row>
    <row r="58" spans="1:19" ht="15">
      <c r="A58" s="153" t="s">
        <v>124</v>
      </c>
      <c r="B58" s="153" t="s">
        <v>125</v>
      </c>
      <c r="C58" s="154">
        <v>311016</v>
      </c>
      <c r="D58" s="153" t="s">
        <v>184</v>
      </c>
      <c r="E58" s="153" t="s">
        <v>168</v>
      </c>
      <c r="F58" s="153" t="s">
        <v>168</v>
      </c>
      <c r="G58" s="153" t="s">
        <v>169</v>
      </c>
      <c r="H58" s="153" t="s">
        <v>49</v>
      </c>
      <c r="I58" s="153" t="s">
        <v>51</v>
      </c>
      <c r="J58" s="153" t="s">
        <v>197</v>
      </c>
      <c r="K58" s="155">
        <v>0</v>
      </c>
      <c r="L58" s="155">
        <v>0</v>
      </c>
      <c r="M58" s="155">
        <v>0.37</v>
      </c>
      <c r="N58" s="156">
        <v>3.57</v>
      </c>
      <c r="O58" s="154">
        <v>0.96</v>
      </c>
      <c r="P58" s="154">
        <v>20</v>
      </c>
      <c r="Q58" s="155">
        <v>2560</v>
      </c>
      <c r="R58" s="153" t="s">
        <v>168</v>
      </c>
      <c r="S58" s="156">
        <v>1280</v>
      </c>
    </row>
    <row r="59" spans="1:19" ht="15">
      <c r="A59" s="153" t="s">
        <v>124</v>
      </c>
      <c r="B59" s="153" t="s">
        <v>125</v>
      </c>
      <c r="C59" s="154">
        <v>311016</v>
      </c>
      <c r="D59" s="153" t="s">
        <v>184</v>
      </c>
      <c r="E59" s="153" t="s">
        <v>168</v>
      </c>
      <c r="F59" s="153" t="s">
        <v>168</v>
      </c>
      <c r="G59" s="153" t="s">
        <v>169</v>
      </c>
      <c r="H59" s="153" t="s">
        <v>49</v>
      </c>
      <c r="I59" s="153" t="s">
        <v>51</v>
      </c>
      <c r="J59" s="153" t="s">
        <v>177</v>
      </c>
      <c r="K59" s="155">
        <v>0</v>
      </c>
      <c r="L59" s="155">
        <v>0</v>
      </c>
      <c r="M59" s="155">
        <v>0.37</v>
      </c>
      <c r="N59" s="156">
        <v>3.57</v>
      </c>
      <c r="O59" s="154">
        <v>0.96</v>
      </c>
      <c r="P59" s="154">
        <v>20</v>
      </c>
      <c r="Q59" s="155">
        <v>47267</v>
      </c>
      <c r="R59" s="153" t="s">
        <v>168</v>
      </c>
      <c r="S59" s="156">
        <v>58132</v>
      </c>
    </row>
    <row r="60" spans="1:19" ht="15">
      <c r="A60" s="153" t="s">
        <v>124</v>
      </c>
      <c r="B60" s="153" t="s">
        <v>125</v>
      </c>
      <c r="C60" s="154">
        <v>311017</v>
      </c>
      <c r="D60" s="153" t="s">
        <v>181</v>
      </c>
      <c r="E60" s="153" t="s">
        <v>168</v>
      </c>
      <c r="F60" s="153" t="s">
        <v>168</v>
      </c>
      <c r="G60" s="153" t="s">
        <v>182</v>
      </c>
      <c r="H60" s="153" t="s">
        <v>49</v>
      </c>
      <c r="I60" s="153" t="s">
        <v>51</v>
      </c>
      <c r="J60" s="153" t="s">
        <v>291</v>
      </c>
      <c r="K60" s="155">
        <v>0</v>
      </c>
      <c r="L60" s="155">
        <v>0</v>
      </c>
      <c r="M60" s="155">
        <v>2.41</v>
      </c>
      <c r="N60" s="156">
        <v>2</v>
      </c>
      <c r="O60" s="154">
        <v>0.96</v>
      </c>
      <c r="P60" s="154">
        <v>5</v>
      </c>
      <c r="Q60" s="155">
        <v>1999</v>
      </c>
      <c r="R60" s="153" t="s">
        <v>168</v>
      </c>
      <c r="S60" s="156">
        <v>3998</v>
      </c>
    </row>
    <row r="61" spans="1:19" ht="15">
      <c r="A61" s="153" t="s">
        <v>124</v>
      </c>
      <c r="B61" s="153" t="s">
        <v>125</v>
      </c>
      <c r="C61" s="154">
        <v>311017</v>
      </c>
      <c r="D61" s="153" t="s">
        <v>181</v>
      </c>
      <c r="E61" s="153" t="s">
        <v>168</v>
      </c>
      <c r="F61" s="153" t="s">
        <v>168</v>
      </c>
      <c r="G61" s="153" t="s">
        <v>182</v>
      </c>
      <c r="H61" s="153" t="s">
        <v>49</v>
      </c>
      <c r="I61" s="153" t="s">
        <v>51</v>
      </c>
      <c r="J61" s="153" t="s">
        <v>183</v>
      </c>
      <c r="K61" s="155">
        <v>0</v>
      </c>
      <c r="L61" s="155">
        <v>0</v>
      </c>
      <c r="M61" s="155">
        <v>2.41</v>
      </c>
      <c r="N61" s="156">
        <v>2</v>
      </c>
      <c r="O61" s="154">
        <v>0.96</v>
      </c>
      <c r="P61" s="154">
        <v>5</v>
      </c>
      <c r="Q61" s="155">
        <v>9120</v>
      </c>
      <c r="R61" s="153" t="s">
        <v>168</v>
      </c>
      <c r="S61" s="156">
        <v>18240</v>
      </c>
    </row>
    <row r="62" spans="1:19" ht="15">
      <c r="A62" s="153" t="s">
        <v>124</v>
      </c>
      <c r="B62" s="153" t="s">
        <v>125</v>
      </c>
      <c r="C62" s="154">
        <v>311017</v>
      </c>
      <c r="D62" s="153" t="s">
        <v>181</v>
      </c>
      <c r="E62" s="153" t="s">
        <v>168</v>
      </c>
      <c r="F62" s="153" t="s">
        <v>168</v>
      </c>
      <c r="G62" s="153" t="s">
        <v>182</v>
      </c>
      <c r="H62" s="153" t="s">
        <v>49</v>
      </c>
      <c r="I62" s="153" t="s">
        <v>51</v>
      </c>
      <c r="J62" s="153" t="s">
        <v>188</v>
      </c>
      <c r="K62" s="155">
        <v>0</v>
      </c>
      <c r="L62" s="155">
        <v>0</v>
      </c>
      <c r="M62" s="155">
        <v>2.41</v>
      </c>
      <c r="N62" s="156">
        <v>2</v>
      </c>
      <c r="O62" s="154">
        <v>0.96</v>
      </c>
      <c r="P62" s="154">
        <v>5</v>
      </c>
      <c r="Q62" s="155">
        <v>650</v>
      </c>
      <c r="R62" s="153" t="s">
        <v>168</v>
      </c>
      <c r="S62" s="156">
        <v>1300</v>
      </c>
    </row>
    <row r="63" spans="1:19" ht="15">
      <c r="A63" s="153" t="s">
        <v>124</v>
      </c>
      <c r="B63" s="153" t="s">
        <v>125</v>
      </c>
      <c r="C63" s="154">
        <v>311017</v>
      </c>
      <c r="D63" s="153" t="s">
        <v>181</v>
      </c>
      <c r="E63" s="153" t="s">
        <v>168</v>
      </c>
      <c r="F63" s="153" t="s">
        <v>168</v>
      </c>
      <c r="G63" s="153" t="s">
        <v>182</v>
      </c>
      <c r="H63" s="153" t="s">
        <v>49</v>
      </c>
      <c r="I63" s="153" t="s">
        <v>51</v>
      </c>
      <c r="J63" s="153" t="s">
        <v>170</v>
      </c>
      <c r="K63" s="155">
        <v>0</v>
      </c>
      <c r="L63" s="155">
        <v>0</v>
      </c>
      <c r="M63" s="155">
        <v>2.41</v>
      </c>
      <c r="N63" s="156">
        <v>2</v>
      </c>
      <c r="O63" s="154">
        <v>0.96</v>
      </c>
      <c r="P63" s="154">
        <v>5</v>
      </c>
      <c r="Q63" s="155">
        <v>990</v>
      </c>
      <c r="R63" s="153" t="s">
        <v>168</v>
      </c>
      <c r="S63" s="156">
        <v>1980</v>
      </c>
    </row>
    <row r="64" spans="1:19" ht="15">
      <c r="A64" s="153" t="s">
        <v>124</v>
      </c>
      <c r="B64" s="153" t="s">
        <v>125</v>
      </c>
      <c r="C64" s="154">
        <v>311017</v>
      </c>
      <c r="D64" s="153" t="s">
        <v>181</v>
      </c>
      <c r="E64" s="153" t="s">
        <v>168</v>
      </c>
      <c r="F64" s="153" t="s">
        <v>168</v>
      </c>
      <c r="G64" s="153" t="s">
        <v>182</v>
      </c>
      <c r="H64" s="153" t="s">
        <v>49</v>
      </c>
      <c r="I64" s="153" t="s">
        <v>51</v>
      </c>
      <c r="J64" s="153" t="s">
        <v>187</v>
      </c>
      <c r="K64" s="155">
        <v>0</v>
      </c>
      <c r="L64" s="155">
        <v>0</v>
      </c>
      <c r="M64" s="155">
        <v>2.41</v>
      </c>
      <c r="N64" s="156">
        <v>2</v>
      </c>
      <c r="O64" s="154">
        <v>0.96</v>
      </c>
      <c r="P64" s="154">
        <v>5</v>
      </c>
      <c r="Q64" s="155">
        <v>2399.9</v>
      </c>
      <c r="R64" s="153" t="s">
        <v>168</v>
      </c>
      <c r="S64" s="156">
        <v>4799.8</v>
      </c>
    </row>
    <row r="65" spans="1:19" ht="15">
      <c r="A65" s="153" t="s">
        <v>124</v>
      </c>
      <c r="B65" s="153" t="s">
        <v>125</v>
      </c>
      <c r="C65" s="154">
        <v>311017</v>
      </c>
      <c r="D65" s="153" t="s">
        <v>181</v>
      </c>
      <c r="E65" s="153" t="s">
        <v>168</v>
      </c>
      <c r="F65" s="153" t="s">
        <v>168</v>
      </c>
      <c r="G65" s="153" t="s">
        <v>182</v>
      </c>
      <c r="H65" s="153" t="s">
        <v>49</v>
      </c>
      <c r="I65" s="153" t="s">
        <v>51</v>
      </c>
      <c r="J65" s="153" t="s">
        <v>180</v>
      </c>
      <c r="K65" s="155">
        <v>0</v>
      </c>
      <c r="L65" s="155">
        <v>0</v>
      </c>
      <c r="M65" s="155">
        <v>2.41</v>
      </c>
      <c r="N65" s="156">
        <v>2</v>
      </c>
      <c r="O65" s="154">
        <v>0.96</v>
      </c>
      <c r="P65" s="154">
        <v>5</v>
      </c>
      <c r="Q65" s="155">
        <v>750</v>
      </c>
      <c r="R65" s="153" t="s">
        <v>168</v>
      </c>
      <c r="S65" s="156">
        <v>1500</v>
      </c>
    </row>
    <row r="66" spans="1:19" ht="15">
      <c r="A66" s="153" t="s">
        <v>124</v>
      </c>
      <c r="B66" s="153" t="s">
        <v>125</v>
      </c>
      <c r="C66" s="154">
        <v>311018</v>
      </c>
      <c r="D66" s="153" t="s">
        <v>292</v>
      </c>
      <c r="E66" s="153" t="s">
        <v>168</v>
      </c>
      <c r="F66" s="153" t="s">
        <v>168</v>
      </c>
      <c r="G66" s="153" t="s">
        <v>169</v>
      </c>
      <c r="H66" s="153" t="s">
        <v>49</v>
      </c>
      <c r="I66" s="153" t="s">
        <v>51</v>
      </c>
      <c r="J66" s="153" t="s">
        <v>185</v>
      </c>
      <c r="K66" s="155">
        <v>0</v>
      </c>
      <c r="L66" s="155">
        <v>0</v>
      </c>
      <c r="M66" s="155">
        <v>0.54</v>
      </c>
      <c r="N66" s="156">
        <v>3.57</v>
      </c>
      <c r="O66" s="154">
        <v>0.96</v>
      </c>
      <c r="P66" s="154">
        <v>20</v>
      </c>
      <c r="Q66" s="155">
        <v>4600</v>
      </c>
      <c r="R66" s="153" t="s">
        <v>168</v>
      </c>
      <c r="S66" s="156">
        <v>2300</v>
      </c>
    </row>
    <row r="67" spans="1:19" ht="15">
      <c r="A67" s="153" t="s">
        <v>124</v>
      </c>
      <c r="B67" s="153" t="s">
        <v>125</v>
      </c>
      <c r="C67" s="154">
        <v>311018</v>
      </c>
      <c r="D67" s="153" t="s">
        <v>292</v>
      </c>
      <c r="E67" s="153" t="s">
        <v>168</v>
      </c>
      <c r="F67" s="153" t="s">
        <v>168</v>
      </c>
      <c r="G67" s="153" t="s">
        <v>169</v>
      </c>
      <c r="H67" s="153" t="s">
        <v>49</v>
      </c>
      <c r="I67" s="153" t="s">
        <v>51</v>
      </c>
      <c r="J67" s="153" t="s">
        <v>197</v>
      </c>
      <c r="K67" s="155">
        <v>0</v>
      </c>
      <c r="L67" s="155">
        <v>0</v>
      </c>
      <c r="M67" s="155">
        <v>0.54</v>
      </c>
      <c r="N67" s="156">
        <v>3.57</v>
      </c>
      <c r="O67" s="154">
        <v>0.96</v>
      </c>
      <c r="P67" s="154">
        <v>20</v>
      </c>
      <c r="Q67" s="155">
        <v>2965</v>
      </c>
      <c r="R67" s="153" t="s">
        <v>168</v>
      </c>
      <c r="S67" s="156">
        <v>1482.5</v>
      </c>
    </row>
    <row r="68" spans="1:19" ht="15">
      <c r="A68" s="153" t="s">
        <v>124</v>
      </c>
      <c r="B68" s="153" t="s">
        <v>125</v>
      </c>
      <c r="C68" s="154">
        <v>311019</v>
      </c>
      <c r="D68" s="153" t="s">
        <v>242</v>
      </c>
      <c r="E68" s="153" t="s">
        <v>168</v>
      </c>
      <c r="F68" s="153" t="s">
        <v>168</v>
      </c>
      <c r="G68" s="153" t="s">
        <v>169</v>
      </c>
      <c r="H68" s="153" t="s">
        <v>49</v>
      </c>
      <c r="I68" s="153" t="s">
        <v>50</v>
      </c>
      <c r="J68" s="153" t="s">
        <v>177</v>
      </c>
      <c r="K68" s="155"/>
      <c r="L68" s="155"/>
      <c r="M68" s="155">
        <v>2.45</v>
      </c>
      <c r="N68" s="156">
        <v>2.17</v>
      </c>
      <c r="O68" s="154">
        <v>0.96</v>
      </c>
      <c r="P68" s="154">
        <v>20</v>
      </c>
      <c r="Q68" s="155">
        <v>12391.836734693876</v>
      </c>
      <c r="R68" s="153" t="s">
        <v>168</v>
      </c>
      <c r="S68" s="156">
        <v>24000</v>
      </c>
    </row>
    <row r="69" spans="1:19" ht="15">
      <c r="A69" s="153" t="s">
        <v>124</v>
      </c>
      <c r="B69" s="153" t="s">
        <v>125</v>
      </c>
      <c r="C69" s="154">
        <v>311022</v>
      </c>
      <c r="D69" s="153" t="s">
        <v>178</v>
      </c>
      <c r="E69" s="153" t="s">
        <v>168</v>
      </c>
      <c r="F69" s="153" t="s">
        <v>168</v>
      </c>
      <c r="G69" s="153" t="s">
        <v>179</v>
      </c>
      <c r="H69" s="153" t="s">
        <v>49</v>
      </c>
      <c r="I69" s="153" t="s">
        <v>51</v>
      </c>
      <c r="J69" s="153" t="s">
        <v>197</v>
      </c>
      <c r="K69" s="155"/>
      <c r="L69" s="155"/>
      <c r="M69" s="155">
        <v>3.7</v>
      </c>
      <c r="N69" s="156">
        <v>3.41</v>
      </c>
      <c r="O69" s="154">
        <v>0.96</v>
      </c>
      <c r="P69" s="154">
        <v>20</v>
      </c>
      <c r="Q69" s="155">
        <v>1200</v>
      </c>
      <c r="R69" s="153" t="s">
        <v>168</v>
      </c>
      <c r="S69" s="156">
        <v>2163.84</v>
      </c>
    </row>
    <row r="70" spans="1:19" ht="15">
      <c r="A70" s="153" t="s">
        <v>124</v>
      </c>
      <c r="B70" s="153" t="s">
        <v>125</v>
      </c>
      <c r="C70" s="154">
        <v>311022</v>
      </c>
      <c r="D70" s="153" t="s">
        <v>178</v>
      </c>
      <c r="E70" s="153" t="s">
        <v>168</v>
      </c>
      <c r="F70" s="153" t="s">
        <v>168</v>
      </c>
      <c r="G70" s="153" t="s">
        <v>179</v>
      </c>
      <c r="H70" s="153" t="s">
        <v>49</v>
      </c>
      <c r="I70" s="153" t="s">
        <v>51</v>
      </c>
      <c r="J70" s="153" t="s">
        <v>180</v>
      </c>
      <c r="K70" s="155"/>
      <c r="L70" s="155"/>
      <c r="M70" s="155">
        <v>3.7</v>
      </c>
      <c r="N70" s="156">
        <v>3.41</v>
      </c>
      <c r="O70" s="154">
        <v>0.96</v>
      </c>
      <c r="P70" s="154">
        <v>20</v>
      </c>
      <c r="Q70" s="155">
        <v>134.22</v>
      </c>
      <c r="R70" s="153" t="s">
        <v>168</v>
      </c>
      <c r="S70" s="156">
        <v>186.51</v>
      </c>
    </row>
    <row r="71" spans="1:19" ht="15">
      <c r="A71" s="153" t="s">
        <v>124</v>
      </c>
      <c r="B71" s="153" t="s">
        <v>125</v>
      </c>
      <c r="C71" s="154">
        <v>311023</v>
      </c>
      <c r="D71" s="153" t="s">
        <v>243</v>
      </c>
      <c r="E71" s="153" t="s">
        <v>168</v>
      </c>
      <c r="F71" s="153" t="s">
        <v>168</v>
      </c>
      <c r="G71" s="153" t="s">
        <v>179</v>
      </c>
      <c r="H71" s="153" t="s">
        <v>49</v>
      </c>
      <c r="I71" s="153" t="s">
        <v>51</v>
      </c>
      <c r="J71" s="153" t="s">
        <v>244</v>
      </c>
      <c r="K71" s="155"/>
      <c r="L71" s="155"/>
      <c r="M71" s="155">
        <v>10.4</v>
      </c>
      <c r="N71" s="156">
        <v>3.41</v>
      </c>
      <c r="O71" s="154">
        <v>0.96</v>
      </c>
      <c r="P71" s="154">
        <v>20</v>
      </c>
      <c r="Q71" s="155">
        <v>2432</v>
      </c>
      <c r="R71" s="153" t="s">
        <v>168</v>
      </c>
      <c r="S71" s="156">
        <v>8074</v>
      </c>
    </row>
    <row r="72" spans="1:19" ht="15">
      <c r="A72" s="153" t="s">
        <v>124</v>
      </c>
      <c r="B72" s="153" t="s">
        <v>125</v>
      </c>
      <c r="C72" s="154">
        <v>311024</v>
      </c>
      <c r="D72" s="153" t="s">
        <v>293</v>
      </c>
      <c r="E72" s="153" t="s">
        <v>168</v>
      </c>
      <c r="F72" s="153" t="s">
        <v>168</v>
      </c>
      <c r="G72" s="153" t="s">
        <v>176</v>
      </c>
      <c r="H72" s="153" t="s">
        <v>49</v>
      </c>
      <c r="I72" s="153" t="s">
        <v>51</v>
      </c>
      <c r="J72" s="153" t="s">
        <v>175</v>
      </c>
      <c r="K72" s="155"/>
      <c r="L72" s="155"/>
      <c r="M72" s="155">
        <v>2.9</v>
      </c>
      <c r="N72" s="156">
        <v>9.22</v>
      </c>
      <c r="O72" s="154">
        <v>0.96</v>
      </c>
      <c r="P72" s="154">
        <v>20</v>
      </c>
      <c r="Q72" s="155">
        <v>5488</v>
      </c>
      <c r="R72" s="153" t="s">
        <v>168</v>
      </c>
      <c r="S72" s="156">
        <v>16464</v>
      </c>
    </row>
    <row r="73" spans="1:19" ht="15">
      <c r="A73" s="153" t="s">
        <v>124</v>
      </c>
      <c r="B73" s="153" t="s">
        <v>125</v>
      </c>
      <c r="C73" s="154">
        <v>311024</v>
      </c>
      <c r="D73" s="153" t="s">
        <v>293</v>
      </c>
      <c r="E73" s="153" t="s">
        <v>168</v>
      </c>
      <c r="F73" s="153" t="s">
        <v>168</v>
      </c>
      <c r="G73" s="153" t="s">
        <v>176</v>
      </c>
      <c r="H73" s="153" t="s">
        <v>49</v>
      </c>
      <c r="I73" s="153" t="s">
        <v>51</v>
      </c>
      <c r="J73" s="153" t="s">
        <v>170</v>
      </c>
      <c r="K73" s="155"/>
      <c r="L73" s="155"/>
      <c r="M73" s="155">
        <v>2.9</v>
      </c>
      <c r="N73" s="156">
        <v>9.22</v>
      </c>
      <c r="O73" s="154">
        <v>0.96</v>
      </c>
      <c r="P73" s="154">
        <v>20</v>
      </c>
      <c r="Q73" s="155">
        <v>11</v>
      </c>
      <c r="R73" s="153" t="s">
        <v>168</v>
      </c>
      <c r="S73" s="156">
        <v>33</v>
      </c>
    </row>
    <row r="74" spans="1:19" ht="15">
      <c r="A74" s="153" t="s">
        <v>124</v>
      </c>
      <c r="B74" s="153" t="s">
        <v>125</v>
      </c>
      <c r="C74" s="154">
        <v>311025</v>
      </c>
      <c r="D74" s="153" t="s">
        <v>198</v>
      </c>
      <c r="E74" s="153" t="s">
        <v>168</v>
      </c>
      <c r="F74" s="153" t="s">
        <v>168</v>
      </c>
      <c r="G74" s="153" t="s">
        <v>199</v>
      </c>
      <c r="H74" s="153" t="s">
        <v>49</v>
      </c>
      <c r="I74" s="153" t="s">
        <v>51</v>
      </c>
      <c r="J74" s="153" t="s">
        <v>175</v>
      </c>
      <c r="K74" s="155"/>
      <c r="L74" s="155"/>
      <c r="M74" s="155">
        <v>14.3</v>
      </c>
      <c r="N74" s="156">
        <v>9.22</v>
      </c>
      <c r="O74" s="154">
        <v>0.96</v>
      </c>
      <c r="P74" s="154">
        <v>20</v>
      </c>
      <c r="Q74" s="155">
        <v>2350</v>
      </c>
      <c r="R74" s="153" t="s">
        <v>168</v>
      </c>
      <c r="S74" s="156">
        <v>9400</v>
      </c>
    </row>
    <row r="75" spans="1:19" ht="15">
      <c r="A75" s="153" t="s">
        <v>124</v>
      </c>
      <c r="B75" s="153" t="s">
        <v>125</v>
      </c>
      <c r="C75" s="154">
        <v>311025</v>
      </c>
      <c r="D75" s="153" t="s">
        <v>198</v>
      </c>
      <c r="E75" s="153" t="s">
        <v>168</v>
      </c>
      <c r="F75" s="153" t="s">
        <v>168</v>
      </c>
      <c r="G75" s="153" t="s">
        <v>199</v>
      </c>
      <c r="H75" s="153" t="s">
        <v>49</v>
      </c>
      <c r="I75" s="153" t="s">
        <v>51</v>
      </c>
      <c r="J75" s="153" t="s">
        <v>177</v>
      </c>
      <c r="K75" s="155"/>
      <c r="L75" s="155"/>
      <c r="M75" s="155">
        <v>14.3</v>
      </c>
      <c r="N75" s="156">
        <v>9.22</v>
      </c>
      <c r="O75" s="154">
        <v>0.96</v>
      </c>
      <c r="P75" s="154">
        <v>20</v>
      </c>
      <c r="Q75" s="155">
        <v>2260</v>
      </c>
      <c r="R75" s="153" t="s">
        <v>168</v>
      </c>
      <c r="S75" s="156">
        <v>9040</v>
      </c>
    </row>
    <row r="76" spans="1:19" ht="15">
      <c r="A76" s="153" t="s">
        <v>124</v>
      </c>
      <c r="B76" s="153" t="s">
        <v>125</v>
      </c>
      <c r="C76" s="154">
        <v>311025</v>
      </c>
      <c r="D76" s="153" t="s">
        <v>198</v>
      </c>
      <c r="E76" s="153" t="s">
        <v>168</v>
      </c>
      <c r="F76" s="153" t="s">
        <v>168</v>
      </c>
      <c r="G76" s="153" t="s">
        <v>199</v>
      </c>
      <c r="H76" s="153" t="s">
        <v>49</v>
      </c>
      <c r="I76" s="153" t="s">
        <v>51</v>
      </c>
      <c r="J76" s="153" t="s">
        <v>245</v>
      </c>
      <c r="K76" s="155"/>
      <c r="L76" s="155"/>
      <c r="M76" s="155">
        <v>14.3</v>
      </c>
      <c r="N76" s="156">
        <v>9.22</v>
      </c>
      <c r="O76" s="154">
        <v>0.96</v>
      </c>
      <c r="P76" s="154">
        <v>20</v>
      </c>
      <c r="Q76" s="155">
        <v>90</v>
      </c>
      <c r="R76" s="153" t="s">
        <v>168</v>
      </c>
      <c r="S76" s="156">
        <v>360</v>
      </c>
    </row>
    <row r="77" spans="1:19" ht="15">
      <c r="A77" s="153" t="s">
        <v>124</v>
      </c>
      <c r="B77" s="153" t="s">
        <v>125</v>
      </c>
      <c r="C77" s="154">
        <v>311027</v>
      </c>
      <c r="D77" s="153" t="s">
        <v>294</v>
      </c>
      <c r="E77" s="153" t="s">
        <v>168</v>
      </c>
      <c r="F77" s="153" t="s">
        <v>168</v>
      </c>
      <c r="G77" s="153" t="s">
        <v>179</v>
      </c>
      <c r="H77" s="153" t="s">
        <v>49</v>
      </c>
      <c r="I77" s="153" t="s">
        <v>51</v>
      </c>
      <c r="J77" s="153" t="s">
        <v>177</v>
      </c>
      <c r="K77" s="155"/>
      <c r="L77" s="155"/>
      <c r="M77" s="155">
        <v>9.7</v>
      </c>
      <c r="N77" s="156">
        <v>2.58</v>
      </c>
      <c r="O77" s="154">
        <v>0.96</v>
      </c>
      <c r="P77" s="154">
        <v>20</v>
      </c>
      <c r="Q77" s="155">
        <v>255.0515463917526</v>
      </c>
      <c r="R77" s="153" t="s">
        <v>168</v>
      </c>
      <c r="S77" s="156">
        <v>765</v>
      </c>
    </row>
    <row r="78" spans="1:19" ht="15">
      <c r="A78" s="153" t="s">
        <v>124</v>
      </c>
      <c r="B78" s="153" t="s">
        <v>125</v>
      </c>
      <c r="C78" s="154">
        <v>311028</v>
      </c>
      <c r="D78" s="153" t="s">
        <v>189</v>
      </c>
      <c r="E78" s="153" t="s">
        <v>168</v>
      </c>
      <c r="F78" s="153" t="s">
        <v>168</v>
      </c>
      <c r="G78" s="153" t="s">
        <v>176</v>
      </c>
      <c r="H78" s="153" t="s">
        <v>49</v>
      </c>
      <c r="I78" s="153" t="s">
        <v>51</v>
      </c>
      <c r="J78" s="153" t="s">
        <v>180</v>
      </c>
      <c r="K78" s="155"/>
      <c r="L78" s="155"/>
      <c r="M78" s="155">
        <v>2.6</v>
      </c>
      <c r="N78" s="156">
        <v>5.67</v>
      </c>
      <c r="O78" s="154">
        <v>0.96</v>
      </c>
      <c r="P78" s="154">
        <v>20</v>
      </c>
      <c r="Q78" s="155">
        <v>879</v>
      </c>
      <c r="R78" s="153" t="s">
        <v>168</v>
      </c>
      <c r="S78" s="156">
        <v>1583.06</v>
      </c>
    </row>
    <row r="79" spans="1:19" ht="15">
      <c r="A79" s="153" t="s">
        <v>124</v>
      </c>
      <c r="B79" s="153" t="s">
        <v>125</v>
      </c>
      <c r="C79" s="154">
        <v>311028</v>
      </c>
      <c r="D79" s="153" t="s">
        <v>189</v>
      </c>
      <c r="E79" s="153" t="s">
        <v>168</v>
      </c>
      <c r="F79" s="153" t="s">
        <v>168</v>
      </c>
      <c r="G79" s="153" t="s">
        <v>176</v>
      </c>
      <c r="H79" s="153" t="s">
        <v>49</v>
      </c>
      <c r="I79" s="153" t="s">
        <v>51</v>
      </c>
      <c r="J79" s="153" t="s">
        <v>170</v>
      </c>
      <c r="K79" s="155"/>
      <c r="L79" s="155"/>
      <c r="M79" s="155">
        <v>2.6</v>
      </c>
      <c r="N79" s="156">
        <v>5.67</v>
      </c>
      <c r="O79" s="154">
        <v>0.96</v>
      </c>
      <c r="P79" s="154">
        <v>20</v>
      </c>
      <c r="Q79" s="155">
        <v>106</v>
      </c>
      <c r="R79" s="153" t="s">
        <v>168</v>
      </c>
      <c r="S79" s="156">
        <v>212</v>
      </c>
    </row>
    <row r="80" spans="1:19" ht="15">
      <c r="A80" s="153" t="s">
        <v>124</v>
      </c>
      <c r="B80" s="153" t="s">
        <v>125</v>
      </c>
      <c r="C80" s="154">
        <v>311028</v>
      </c>
      <c r="D80" s="153" t="s">
        <v>189</v>
      </c>
      <c r="E80" s="153" t="s">
        <v>168</v>
      </c>
      <c r="F80" s="153" t="s">
        <v>168</v>
      </c>
      <c r="G80" s="153" t="s">
        <v>176</v>
      </c>
      <c r="H80" s="153" t="s">
        <v>49</v>
      </c>
      <c r="I80" s="153" t="s">
        <v>51</v>
      </c>
      <c r="J80" s="153" t="s">
        <v>188</v>
      </c>
      <c r="K80" s="155"/>
      <c r="L80" s="155"/>
      <c r="M80" s="155">
        <v>2.6</v>
      </c>
      <c r="N80" s="156">
        <v>5.67</v>
      </c>
      <c r="O80" s="154">
        <v>0.96</v>
      </c>
      <c r="P80" s="154">
        <v>20</v>
      </c>
      <c r="Q80" s="155">
        <v>201</v>
      </c>
      <c r="R80" s="153" t="s">
        <v>168</v>
      </c>
      <c r="S80" s="156">
        <v>176.88</v>
      </c>
    </row>
    <row r="81" spans="1:19" ht="15">
      <c r="A81" s="153" t="s">
        <v>124</v>
      </c>
      <c r="B81" s="153" t="s">
        <v>125</v>
      </c>
      <c r="C81" s="154">
        <v>311028</v>
      </c>
      <c r="D81" s="153" t="s">
        <v>189</v>
      </c>
      <c r="E81" s="153" t="s">
        <v>168</v>
      </c>
      <c r="F81" s="153" t="s">
        <v>168</v>
      </c>
      <c r="G81" s="153" t="s">
        <v>176</v>
      </c>
      <c r="H81" s="153" t="s">
        <v>49</v>
      </c>
      <c r="I81" s="153" t="s">
        <v>51</v>
      </c>
      <c r="J81" s="153" t="s">
        <v>175</v>
      </c>
      <c r="K81" s="155"/>
      <c r="L81" s="155"/>
      <c r="M81" s="155">
        <v>2.6</v>
      </c>
      <c r="N81" s="156">
        <v>5.67</v>
      </c>
      <c r="O81" s="154">
        <v>0.96</v>
      </c>
      <c r="P81" s="154">
        <v>20</v>
      </c>
      <c r="Q81" s="155">
        <v>1167</v>
      </c>
      <c r="R81" s="153" t="s">
        <v>168</v>
      </c>
      <c r="S81" s="156">
        <v>2334</v>
      </c>
    </row>
    <row r="82" spans="1:19" ht="15">
      <c r="A82" s="153" t="s">
        <v>124</v>
      </c>
      <c r="B82" s="153" t="s">
        <v>125</v>
      </c>
      <c r="C82" s="154">
        <v>311028</v>
      </c>
      <c r="D82" s="153" t="s">
        <v>189</v>
      </c>
      <c r="E82" s="153" t="s">
        <v>168</v>
      </c>
      <c r="F82" s="153" t="s">
        <v>168</v>
      </c>
      <c r="G82" s="153" t="s">
        <v>176</v>
      </c>
      <c r="H82" s="153" t="s">
        <v>49</v>
      </c>
      <c r="I82" s="153" t="s">
        <v>51</v>
      </c>
      <c r="J82" s="153" t="s">
        <v>183</v>
      </c>
      <c r="K82" s="155"/>
      <c r="L82" s="155"/>
      <c r="M82" s="155">
        <v>2.6</v>
      </c>
      <c r="N82" s="156">
        <v>5.67</v>
      </c>
      <c r="O82" s="154">
        <v>0.96</v>
      </c>
      <c r="P82" s="154">
        <v>20</v>
      </c>
      <c r="Q82" s="155">
        <v>578</v>
      </c>
      <c r="R82" s="153" t="s">
        <v>168</v>
      </c>
      <c r="S82" s="156">
        <v>1156</v>
      </c>
    </row>
    <row r="83" spans="1:19" ht="15">
      <c r="A83" s="153" t="s">
        <v>124</v>
      </c>
      <c r="B83" s="153" t="s">
        <v>125</v>
      </c>
      <c r="C83" s="154">
        <v>311029</v>
      </c>
      <c r="D83" s="153" t="s">
        <v>195</v>
      </c>
      <c r="E83" s="153" t="s">
        <v>168</v>
      </c>
      <c r="F83" s="153" t="s">
        <v>168</v>
      </c>
      <c r="G83" s="153" t="s">
        <v>176</v>
      </c>
      <c r="H83" s="153" t="s">
        <v>49</v>
      </c>
      <c r="I83" s="153" t="s">
        <v>51</v>
      </c>
      <c r="J83" s="153" t="s">
        <v>175</v>
      </c>
      <c r="K83" s="155"/>
      <c r="L83" s="155"/>
      <c r="M83" s="155">
        <v>13.4</v>
      </c>
      <c r="N83" s="156">
        <v>5.67</v>
      </c>
      <c r="O83" s="154">
        <v>0.96</v>
      </c>
      <c r="P83" s="154">
        <v>20</v>
      </c>
      <c r="Q83" s="155">
        <v>501</v>
      </c>
      <c r="R83" s="153" t="s">
        <v>168</v>
      </c>
      <c r="S83" s="156">
        <v>1503</v>
      </c>
    </row>
    <row r="84" spans="1:19" ht="15">
      <c r="A84" s="153" t="s">
        <v>124</v>
      </c>
      <c r="B84" s="153" t="s">
        <v>125</v>
      </c>
      <c r="C84" s="154">
        <v>311029</v>
      </c>
      <c r="D84" s="153" t="s">
        <v>195</v>
      </c>
      <c r="E84" s="153" t="s">
        <v>168</v>
      </c>
      <c r="F84" s="153" t="s">
        <v>168</v>
      </c>
      <c r="G84" s="153" t="s">
        <v>176</v>
      </c>
      <c r="H84" s="153" t="s">
        <v>49</v>
      </c>
      <c r="I84" s="153" t="s">
        <v>51</v>
      </c>
      <c r="J84" s="153" t="s">
        <v>177</v>
      </c>
      <c r="K84" s="155"/>
      <c r="L84" s="155"/>
      <c r="M84" s="155">
        <v>13.4</v>
      </c>
      <c r="N84" s="156">
        <v>5.67</v>
      </c>
      <c r="O84" s="154">
        <v>0.96</v>
      </c>
      <c r="P84" s="154">
        <v>20</v>
      </c>
      <c r="Q84" s="155">
        <v>2636</v>
      </c>
      <c r="R84" s="153" t="s">
        <v>168</v>
      </c>
      <c r="S84" s="156">
        <v>7908</v>
      </c>
    </row>
    <row r="85" spans="1:19" ht="15">
      <c r="A85" s="153" t="s">
        <v>124</v>
      </c>
      <c r="B85" s="153" t="s">
        <v>125</v>
      </c>
      <c r="C85" s="154">
        <v>311029</v>
      </c>
      <c r="D85" s="153" t="s">
        <v>195</v>
      </c>
      <c r="E85" s="153" t="s">
        <v>168</v>
      </c>
      <c r="F85" s="153" t="s">
        <v>168</v>
      </c>
      <c r="G85" s="153" t="s">
        <v>176</v>
      </c>
      <c r="H85" s="153" t="s">
        <v>49</v>
      </c>
      <c r="I85" s="153" t="s">
        <v>51</v>
      </c>
      <c r="J85" s="153" t="s">
        <v>285</v>
      </c>
      <c r="K85" s="155"/>
      <c r="L85" s="155"/>
      <c r="M85" s="155">
        <v>13.4</v>
      </c>
      <c r="N85" s="156">
        <v>5.67</v>
      </c>
      <c r="O85" s="154">
        <v>0.96</v>
      </c>
      <c r="P85" s="154">
        <v>20</v>
      </c>
      <c r="Q85" s="155">
        <v>700</v>
      </c>
      <c r="R85" s="153" t="s">
        <v>168</v>
      </c>
      <c r="S85" s="156">
        <v>2100</v>
      </c>
    </row>
    <row r="86" spans="1:19" ht="15">
      <c r="A86" s="153" t="s">
        <v>124</v>
      </c>
      <c r="B86" s="153" t="s">
        <v>125</v>
      </c>
      <c r="C86" s="154">
        <v>311029</v>
      </c>
      <c r="D86" s="153" t="s">
        <v>195</v>
      </c>
      <c r="E86" s="153" t="s">
        <v>168</v>
      </c>
      <c r="F86" s="153" t="s">
        <v>168</v>
      </c>
      <c r="G86" s="153" t="s">
        <v>176</v>
      </c>
      <c r="H86" s="153" t="s">
        <v>49</v>
      </c>
      <c r="I86" s="153" t="s">
        <v>51</v>
      </c>
      <c r="J86" s="153" t="s">
        <v>180</v>
      </c>
      <c r="K86" s="155"/>
      <c r="L86" s="155"/>
      <c r="M86" s="155">
        <v>13.4</v>
      </c>
      <c r="N86" s="156">
        <v>5.67</v>
      </c>
      <c r="O86" s="154">
        <v>0.96</v>
      </c>
      <c r="P86" s="154">
        <v>20</v>
      </c>
      <c r="Q86" s="155">
        <v>1059</v>
      </c>
      <c r="R86" s="153" t="s">
        <v>168</v>
      </c>
      <c r="S86" s="156">
        <v>2431.94</v>
      </c>
    </row>
    <row r="87" spans="1:19" ht="15">
      <c r="A87" s="153" t="s">
        <v>124</v>
      </c>
      <c r="B87" s="153" t="s">
        <v>125</v>
      </c>
      <c r="C87" s="154">
        <v>311029</v>
      </c>
      <c r="D87" s="153" t="s">
        <v>195</v>
      </c>
      <c r="E87" s="153" t="s">
        <v>168</v>
      </c>
      <c r="F87" s="153" t="s">
        <v>168</v>
      </c>
      <c r="G87" s="153" t="s">
        <v>176</v>
      </c>
      <c r="H87" s="153" t="s">
        <v>49</v>
      </c>
      <c r="I87" s="153" t="s">
        <v>51</v>
      </c>
      <c r="J87" s="153" t="s">
        <v>245</v>
      </c>
      <c r="K87" s="155"/>
      <c r="L87" s="155"/>
      <c r="M87" s="155">
        <v>13.4</v>
      </c>
      <c r="N87" s="156">
        <v>5.67</v>
      </c>
      <c r="O87" s="154">
        <v>0.96</v>
      </c>
      <c r="P87" s="154">
        <v>20</v>
      </c>
      <c r="Q87" s="155">
        <v>86</v>
      </c>
      <c r="R87" s="153" t="s">
        <v>168</v>
      </c>
      <c r="S87" s="156">
        <v>258</v>
      </c>
    </row>
    <row r="88" spans="1:19" ht="38.25">
      <c r="A88" s="153" t="s">
        <v>124</v>
      </c>
      <c r="B88" s="153" t="s">
        <v>125</v>
      </c>
      <c r="C88" s="154">
        <v>311032</v>
      </c>
      <c r="D88" s="153" t="s">
        <v>246</v>
      </c>
      <c r="E88" s="153" t="s">
        <v>247</v>
      </c>
      <c r="F88" s="153" t="s">
        <v>248</v>
      </c>
      <c r="G88" s="153" t="s">
        <v>207</v>
      </c>
      <c r="H88" s="153" t="s">
        <v>49</v>
      </c>
      <c r="I88" s="153" t="s">
        <v>50</v>
      </c>
      <c r="J88" s="153" t="s">
        <v>180</v>
      </c>
      <c r="K88" s="155">
        <v>0</v>
      </c>
      <c r="L88" s="155">
        <v>0</v>
      </c>
      <c r="M88" s="155">
        <v>69.75</v>
      </c>
      <c r="N88" s="156">
        <v>764.9162</v>
      </c>
      <c r="O88" s="154">
        <v>0.96</v>
      </c>
      <c r="P88" s="154">
        <v>10</v>
      </c>
      <c r="Q88" s="155">
        <v>2</v>
      </c>
      <c r="R88" s="153" t="s">
        <v>168</v>
      </c>
      <c r="S88" s="156">
        <v>150</v>
      </c>
    </row>
    <row r="89" spans="1:19" ht="15">
      <c r="A89" s="153" t="s">
        <v>124</v>
      </c>
      <c r="B89" s="153" t="s">
        <v>125</v>
      </c>
      <c r="C89" s="154">
        <v>311033</v>
      </c>
      <c r="D89" s="153" t="s">
        <v>295</v>
      </c>
      <c r="E89" s="153" t="s">
        <v>168</v>
      </c>
      <c r="F89" s="153" t="s">
        <v>168</v>
      </c>
      <c r="G89" s="153" t="s">
        <v>196</v>
      </c>
      <c r="H89" s="153" t="s">
        <v>49</v>
      </c>
      <c r="I89" s="153" t="s">
        <v>50</v>
      </c>
      <c r="J89" s="153" t="s">
        <v>185</v>
      </c>
      <c r="K89" s="155">
        <v>0</v>
      </c>
      <c r="L89" s="155">
        <v>0</v>
      </c>
      <c r="M89" s="155">
        <v>139</v>
      </c>
      <c r="N89" s="156">
        <v>223</v>
      </c>
      <c r="O89" s="154">
        <v>0.96</v>
      </c>
      <c r="P89" s="154">
        <v>15</v>
      </c>
      <c r="Q89" s="155">
        <v>5661.237410071943</v>
      </c>
      <c r="R89" s="153" t="s">
        <v>168</v>
      </c>
      <c r="S89" s="156">
        <v>33600</v>
      </c>
    </row>
    <row r="90" spans="1:19" ht="15">
      <c r="A90" s="153" t="s">
        <v>124</v>
      </c>
      <c r="B90" s="153" t="s">
        <v>125</v>
      </c>
      <c r="C90" s="154">
        <v>311033</v>
      </c>
      <c r="D90" s="153" t="s">
        <v>295</v>
      </c>
      <c r="E90" s="153" t="s">
        <v>168</v>
      </c>
      <c r="F90" s="153" t="s">
        <v>168</v>
      </c>
      <c r="G90" s="153" t="s">
        <v>196</v>
      </c>
      <c r="H90" s="153" t="s">
        <v>49</v>
      </c>
      <c r="I90" s="153" t="s">
        <v>50</v>
      </c>
      <c r="J90" s="153" t="s">
        <v>197</v>
      </c>
      <c r="K90" s="155">
        <v>0</v>
      </c>
      <c r="L90" s="155">
        <v>0</v>
      </c>
      <c r="M90" s="155">
        <v>139</v>
      </c>
      <c r="N90" s="156">
        <v>223</v>
      </c>
      <c r="O90" s="154">
        <v>0.96</v>
      </c>
      <c r="P90" s="154">
        <v>15</v>
      </c>
      <c r="Q90" s="155">
        <v>2830.618705035971</v>
      </c>
      <c r="R90" s="153" t="s">
        <v>168</v>
      </c>
      <c r="S90" s="156">
        <v>16180</v>
      </c>
    </row>
    <row r="91" spans="1:19" ht="15">
      <c r="A91" s="153" t="s">
        <v>124</v>
      </c>
      <c r="B91" s="153" t="s">
        <v>125</v>
      </c>
      <c r="C91" s="154">
        <v>311033</v>
      </c>
      <c r="D91" s="153" t="s">
        <v>295</v>
      </c>
      <c r="E91" s="153" t="s">
        <v>168</v>
      </c>
      <c r="F91" s="153" t="s">
        <v>168</v>
      </c>
      <c r="G91" s="153" t="s">
        <v>196</v>
      </c>
      <c r="H91" s="153" t="s">
        <v>49</v>
      </c>
      <c r="I91" s="153" t="s">
        <v>50</v>
      </c>
      <c r="J91" s="153" t="s">
        <v>285</v>
      </c>
      <c r="K91" s="155">
        <v>0</v>
      </c>
      <c r="L91" s="155">
        <v>0</v>
      </c>
      <c r="M91" s="155">
        <v>139</v>
      </c>
      <c r="N91" s="156">
        <v>223</v>
      </c>
      <c r="O91" s="154">
        <v>0.96</v>
      </c>
      <c r="P91" s="154">
        <v>15</v>
      </c>
      <c r="Q91" s="155">
        <v>30</v>
      </c>
      <c r="R91" s="153" t="s">
        <v>168</v>
      </c>
      <c r="S91" s="156">
        <v>3000</v>
      </c>
    </row>
    <row r="92" spans="1:19" ht="15">
      <c r="A92" s="153" t="s">
        <v>124</v>
      </c>
      <c r="B92" s="153" t="s">
        <v>125</v>
      </c>
      <c r="C92" s="154">
        <v>311033</v>
      </c>
      <c r="D92" s="153" t="s">
        <v>295</v>
      </c>
      <c r="E92" s="153" t="s">
        <v>168</v>
      </c>
      <c r="F92" s="153" t="s">
        <v>168</v>
      </c>
      <c r="G92" s="153" t="s">
        <v>196</v>
      </c>
      <c r="H92" s="153" t="s">
        <v>49</v>
      </c>
      <c r="I92" s="153" t="s">
        <v>50</v>
      </c>
      <c r="J92" s="153" t="s">
        <v>183</v>
      </c>
      <c r="K92" s="155">
        <v>0</v>
      </c>
      <c r="L92" s="155">
        <v>0</v>
      </c>
      <c r="M92" s="155">
        <v>139</v>
      </c>
      <c r="N92" s="156">
        <v>223</v>
      </c>
      <c r="O92" s="154">
        <v>0.96</v>
      </c>
      <c r="P92" s="154">
        <v>15</v>
      </c>
      <c r="Q92" s="155">
        <v>71</v>
      </c>
      <c r="R92" s="153" t="s">
        <v>168</v>
      </c>
      <c r="S92" s="156">
        <v>6670</v>
      </c>
    </row>
    <row r="93" spans="1:19" ht="15">
      <c r="A93" s="153" t="s">
        <v>124</v>
      </c>
      <c r="B93" s="153" t="s">
        <v>125</v>
      </c>
      <c r="C93" s="154">
        <v>311033</v>
      </c>
      <c r="D93" s="153" t="s">
        <v>295</v>
      </c>
      <c r="E93" s="153" t="s">
        <v>168</v>
      </c>
      <c r="F93" s="153" t="s">
        <v>168</v>
      </c>
      <c r="G93" s="153" t="s">
        <v>196</v>
      </c>
      <c r="H93" s="153" t="s">
        <v>49</v>
      </c>
      <c r="I93" s="153" t="s">
        <v>50</v>
      </c>
      <c r="J93" s="153" t="s">
        <v>188</v>
      </c>
      <c r="K93" s="155">
        <v>0</v>
      </c>
      <c r="L93" s="155">
        <v>0</v>
      </c>
      <c r="M93" s="155">
        <v>139</v>
      </c>
      <c r="N93" s="156">
        <v>223</v>
      </c>
      <c r="O93" s="154">
        <v>0.96</v>
      </c>
      <c r="P93" s="154">
        <v>15</v>
      </c>
      <c r="Q93" s="155">
        <v>3</v>
      </c>
      <c r="R93" s="153" t="s">
        <v>168</v>
      </c>
      <c r="S93" s="156">
        <v>300</v>
      </c>
    </row>
    <row r="94" spans="1:19" ht="15">
      <c r="A94" s="153" t="s">
        <v>124</v>
      </c>
      <c r="B94" s="153" t="s">
        <v>125</v>
      </c>
      <c r="C94" s="154">
        <v>311033</v>
      </c>
      <c r="D94" s="153" t="s">
        <v>295</v>
      </c>
      <c r="E94" s="153" t="s">
        <v>168</v>
      </c>
      <c r="F94" s="153" t="s">
        <v>168</v>
      </c>
      <c r="G94" s="153" t="s">
        <v>196</v>
      </c>
      <c r="H94" s="153" t="s">
        <v>49</v>
      </c>
      <c r="I94" s="153" t="s">
        <v>50</v>
      </c>
      <c r="J94" s="153" t="s">
        <v>180</v>
      </c>
      <c r="K94" s="155">
        <v>0</v>
      </c>
      <c r="L94" s="155">
        <v>0</v>
      </c>
      <c r="M94" s="155">
        <v>139</v>
      </c>
      <c r="N94" s="156">
        <v>223</v>
      </c>
      <c r="O94" s="154">
        <v>0.96</v>
      </c>
      <c r="P94" s="154">
        <v>15</v>
      </c>
      <c r="Q94" s="155">
        <v>10718.251798561152</v>
      </c>
      <c r="R94" s="153" t="s">
        <v>168</v>
      </c>
      <c r="S94" s="156">
        <v>1013790.79</v>
      </c>
    </row>
    <row r="95" spans="1:19" ht="15">
      <c r="A95" s="153" t="s">
        <v>124</v>
      </c>
      <c r="B95" s="153" t="s">
        <v>125</v>
      </c>
      <c r="C95" s="154">
        <v>311033</v>
      </c>
      <c r="D95" s="153" t="s">
        <v>295</v>
      </c>
      <c r="E95" s="153" t="s">
        <v>168</v>
      </c>
      <c r="F95" s="153" t="s">
        <v>168</v>
      </c>
      <c r="G95" s="153" t="s">
        <v>196</v>
      </c>
      <c r="H95" s="153" t="s">
        <v>49</v>
      </c>
      <c r="I95" s="153" t="s">
        <v>50</v>
      </c>
      <c r="J95" s="153" t="s">
        <v>245</v>
      </c>
      <c r="K95" s="155">
        <v>0</v>
      </c>
      <c r="L95" s="155">
        <v>0</v>
      </c>
      <c r="M95" s="155">
        <v>139</v>
      </c>
      <c r="N95" s="156">
        <v>223</v>
      </c>
      <c r="O95" s="154">
        <v>0.96</v>
      </c>
      <c r="P95" s="154">
        <v>15</v>
      </c>
      <c r="Q95" s="155">
        <v>9</v>
      </c>
      <c r="R95" s="153" t="s">
        <v>168</v>
      </c>
      <c r="S95" s="156">
        <v>900</v>
      </c>
    </row>
    <row r="96" spans="1:19" ht="15">
      <c r="A96" s="153" t="s">
        <v>124</v>
      </c>
      <c r="B96" s="153" t="s">
        <v>125</v>
      </c>
      <c r="C96" s="154">
        <v>311033</v>
      </c>
      <c r="D96" s="153" t="s">
        <v>295</v>
      </c>
      <c r="E96" s="153" t="s">
        <v>168</v>
      </c>
      <c r="F96" s="153" t="s">
        <v>168</v>
      </c>
      <c r="G96" s="153" t="s">
        <v>196</v>
      </c>
      <c r="H96" s="153" t="s">
        <v>49</v>
      </c>
      <c r="I96" s="153" t="s">
        <v>50</v>
      </c>
      <c r="J96" s="153" t="s">
        <v>177</v>
      </c>
      <c r="K96" s="155">
        <v>0</v>
      </c>
      <c r="L96" s="155">
        <v>0</v>
      </c>
      <c r="M96" s="155">
        <v>139</v>
      </c>
      <c r="N96" s="156">
        <v>223</v>
      </c>
      <c r="O96" s="154">
        <v>0.96</v>
      </c>
      <c r="P96" s="154">
        <v>15</v>
      </c>
      <c r="Q96" s="155">
        <v>2763.223021582734</v>
      </c>
      <c r="R96" s="153" t="s">
        <v>168</v>
      </c>
      <c r="S96" s="156">
        <v>16369</v>
      </c>
    </row>
    <row r="97" spans="1:19" ht="25.5">
      <c r="A97" s="153" t="s">
        <v>130</v>
      </c>
      <c r="B97" s="153" t="s">
        <v>131</v>
      </c>
      <c r="C97" s="154">
        <v>312002</v>
      </c>
      <c r="D97" s="153" t="s">
        <v>212</v>
      </c>
      <c r="E97" s="153" t="s">
        <v>213</v>
      </c>
      <c r="F97" s="153" t="s">
        <v>214</v>
      </c>
      <c r="G97" s="153" t="s">
        <v>215</v>
      </c>
      <c r="H97" s="153" t="s">
        <v>38</v>
      </c>
      <c r="I97" s="153" t="s">
        <v>201</v>
      </c>
      <c r="J97" s="153" t="s">
        <v>202</v>
      </c>
      <c r="K97" s="155">
        <v>0</v>
      </c>
      <c r="L97" s="155">
        <v>0</v>
      </c>
      <c r="M97" s="155">
        <v>10.078</v>
      </c>
      <c r="N97" s="156">
        <v>175.2956</v>
      </c>
      <c r="O97" s="154">
        <v>0.89</v>
      </c>
      <c r="P97" s="154">
        <v>13</v>
      </c>
      <c r="Q97" s="155">
        <v>57</v>
      </c>
      <c r="R97" s="153" t="s">
        <v>168</v>
      </c>
      <c r="S97" s="156">
        <v>1710</v>
      </c>
    </row>
    <row r="98" spans="1:19" ht="25.5">
      <c r="A98" s="153" t="s">
        <v>130</v>
      </c>
      <c r="B98" s="153" t="s">
        <v>131</v>
      </c>
      <c r="C98" s="154">
        <v>312003</v>
      </c>
      <c r="D98" s="153" t="s">
        <v>211</v>
      </c>
      <c r="E98" s="153" t="s">
        <v>168</v>
      </c>
      <c r="F98" s="153" t="s">
        <v>168</v>
      </c>
      <c r="G98" s="153" t="s">
        <v>296</v>
      </c>
      <c r="H98" s="153" t="s">
        <v>41</v>
      </c>
      <c r="I98" s="153" t="s">
        <v>201</v>
      </c>
      <c r="J98" s="153" t="s">
        <v>202</v>
      </c>
      <c r="K98" s="155">
        <v>0</v>
      </c>
      <c r="L98" s="155">
        <v>0</v>
      </c>
      <c r="M98" s="155">
        <v>22.382</v>
      </c>
      <c r="N98" s="156">
        <v>253.08</v>
      </c>
      <c r="O98" s="154">
        <v>0.89</v>
      </c>
      <c r="P98" s="154">
        <v>18</v>
      </c>
      <c r="Q98" s="155">
        <v>11</v>
      </c>
      <c r="R98" s="153" t="s">
        <v>168</v>
      </c>
      <c r="S98" s="156">
        <v>2200</v>
      </c>
    </row>
    <row r="99" spans="1:19" ht="25.5">
      <c r="A99" s="153" t="s">
        <v>130</v>
      </c>
      <c r="B99" s="153" t="s">
        <v>131</v>
      </c>
      <c r="C99" s="154">
        <v>312004</v>
      </c>
      <c r="D99" s="153" t="s">
        <v>226</v>
      </c>
      <c r="E99" s="153" t="s">
        <v>168</v>
      </c>
      <c r="F99" s="153" t="s">
        <v>168</v>
      </c>
      <c r="G99" s="153" t="s">
        <v>257</v>
      </c>
      <c r="H99" s="153" t="s">
        <v>41</v>
      </c>
      <c r="I99" s="153" t="s">
        <v>201</v>
      </c>
      <c r="J99" s="153" t="s">
        <v>202</v>
      </c>
      <c r="K99" s="155">
        <v>0.17975139</v>
      </c>
      <c r="L99" s="155">
        <v>0.00010201923</v>
      </c>
      <c r="M99" s="155">
        <v>0.04524222</v>
      </c>
      <c r="N99" s="156">
        <v>0.757</v>
      </c>
      <c r="O99" s="154">
        <v>0.89</v>
      </c>
      <c r="P99" s="154">
        <v>20</v>
      </c>
      <c r="Q99" s="155">
        <v>25114</v>
      </c>
      <c r="R99" s="153" t="s">
        <v>168</v>
      </c>
      <c r="S99" s="156">
        <v>3767.1</v>
      </c>
    </row>
    <row r="100" spans="1:19" ht="15">
      <c r="A100" s="153" t="s">
        <v>130</v>
      </c>
      <c r="B100" s="153" t="s">
        <v>131</v>
      </c>
      <c r="C100" s="154">
        <v>312005</v>
      </c>
      <c r="D100" s="153" t="s">
        <v>228</v>
      </c>
      <c r="E100" s="153" t="s">
        <v>229</v>
      </c>
      <c r="F100" s="153" t="s">
        <v>297</v>
      </c>
      <c r="G100" s="153" t="s">
        <v>227</v>
      </c>
      <c r="H100" s="153" t="s">
        <v>41</v>
      </c>
      <c r="I100" s="153" t="s">
        <v>201</v>
      </c>
      <c r="J100" s="153" t="s">
        <v>202</v>
      </c>
      <c r="K100" s="155">
        <v>0.0973662</v>
      </c>
      <c r="L100" s="155">
        <v>0.000145699</v>
      </c>
      <c r="M100" s="155">
        <v>0.0610754</v>
      </c>
      <c r="N100" s="156">
        <v>1.3222</v>
      </c>
      <c r="O100" s="154">
        <v>0.89</v>
      </c>
      <c r="P100" s="154">
        <v>20</v>
      </c>
      <c r="Q100" s="155">
        <v>1168</v>
      </c>
      <c r="R100" s="153" t="s">
        <v>168</v>
      </c>
      <c r="S100" s="156">
        <v>175.2</v>
      </c>
    </row>
    <row r="101" spans="1:19" ht="15">
      <c r="A101" s="153" t="s">
        <v>130</v>
      </c>
      <c r="B101" s="153" t="s">
        <v>131</v>
      </c>
      <c r="C101" s="154">
        <v>312008</v>
      </c>
      <c r="D101" s="153" t="s">
        <v>210</v>
      </c>
      <c r="E101" s="153" t="s">
        <v>168</v>
      </c>
      <c r="F101" s="153" t="s">
        <v>168</v>
      </c>
      <c r="G101" s="153" t="s">
        <v>196</v>
      </c>
      <c r="H101" s="153" t="s">
        <v>38</v>
      </c>
      <c r="I101" s="153" t="s">
        <v>201</v>
      </c>
      <c r="J101" s="153" t="s">
        <v>202</v>
      </c>
      <c r="K101" s="155">
        <v>0</v>
      </c>
      <c r="L101" s="155">
        <v>0</v>
      </c>
      <c r="M101" s="155">
        <v>257</v>
      </c>
      <c r="N101" s="156">
        <v>1701</v>
      </c>
      <c r="O101" s="154">
        <v>0.89</v>
      </c>
      <c r="P101" s="154">
        <v>15</v>
      </c>
      <c r="Q101" s="155">
        <v>214</v>
      </c>
      <c r="R101" s="153" t="s">
        <v>168</v>
      </c>
      <c r="S101" s="156">
        <v>107000</v>
      </c>
    </row>
    <row r="102" spans="1:19" ht="15">
      <c r="A102" s="153" t="s">
        <v>130</v>
      </c>
      <c r="B102" s="153" t="s">
        <v>131</v>
      </c>
      <c r="C102" s="154">
        <v>312009</v>
      </c>
      <c r="D102" s="153" t="s">
        <v>200</v>
      </c>
      <c r="E102" s="153" t="s">
        <v>168</v>
      </c>
      <c r="F102" s="153" t="s">
        <v>168</v>
      </c>
      <c r="G102" s="153" t="s">
        <v>196</v>
      </c>
      <c r="H102" s="153" t="s">
        <v>38</v>
      </c>
      <c r="I102" s="153" t="s">
        <v>201</v>
      </c>
      <c r="J102" s="153" t="s">
        <v>202</v>
      </c>
      <c r="K102" s="155">
        <v>0</v>
      </c>
      <c r="L102" s="155">
        <v>0</v>
      </c>
      <c r="M102" s="155">
        <v>750</v>
      </c>
      <c r="N102" s="156">
        <v>4060</v>
      </c>
      <c r="O102" s="154">
        <v>0.89</v>
      </c>
      <c r="P102" s="154">
        <v>20</v>
      </c>
      <c r="Q102" s="155">
        <v>101</v>
      </c>
      <c r="R102" s="153" t="s">
        <v>168</v>
      </c>
      <c r="S102" s="156">
        <v>151500</v>
      </c>
    </row>
    <row r="103" spans="1:19" ht="15">
      <c r="A103" s="153" t="s">
        <v>130</v>
      </c>
      <c r="B103" s="153" t="s">
        <v>131</v>
      </c>
      <c r="C103" s="154">
        <v>312010</v>
      </c>
      <c r="D103" s="153" t="s">
        <v>256</v>
      </c>
      <c r="E103" s="153" t="s">
        <v>168</v>
      </c>
      <c r="F103" s="153" t="s">
        <v>168</v>
      </c>
      <c r="G103" s="153" t="s">
        <v>196</v>
      </c>
      <c r="H103" s="153" t="s">
        <v>41</v>
      </c>
      <c r="I103" s="153" t="s">
        <v>201</v>
      </c>
      <c r="J103" s="153" t="s">
        <v>202</v>
      </c>
      <c r="K103" s="155">
        <v>0</v>
      </c>
      <c r="L103" s="155">
        <v>0</v>
      </c>
      <c r="M103" s="155">
        <v>1900</v>
      </c>
      <c r="N103" s="156">
        <v>4060</v>
      </c>
      <c r="O103" s="154">
        <v>0.89</v>
      </c>
      <c r="P103" s="154">
        <v>20</v>
      </c>
      <c r="Q103" s="155">
        <v>6</v>
      </c>
      <c r="R103" s="153" t="s">
        <v>168</v>
      </c>
      <c r="S103" s="156">
        <v>9000</v>
      </c>
    </row>
    <row r="104" spans="1:19" ht="15">
      <c r="A104" s="153" t="s">
        <v>130</v>
      </c>
      <c r="B104" s="153" t="s">
        <v>131</v>
      </c>
      <c r="C104" s="154">
        <v>312012</v>
      </c>
      <c r="D104" s="153" t="s">
        <v>209</v>
      </c>
      <c r="E104" s="153" t="s">
        <v>168</v>
      </c>
      <c r="F104" s="153" t="s">
        <v>168</v>
      </c>
      <c r="G104" s="153" t="s">
        <v>196</v>
      </c>
      <c r="H104" s="153" t="s">
        <v>38</v>
      </c>
      <c r="I104" s="153" t="s">
        <v>201</v>
      </c>
      <c r="J104" s="153" t="s">
        <v>202</v>
      </c>
      <c r="K104" s="155">
        <v>0</v>
      </c>
      <c r="L104" s="155">
        <v>0</v>
      </c>
      <c r="M104" s="155">
        <v>1125</v>
      </c>
      <c r="N104" s="156">
        <v>1400</v>
      </c>
      <c r="O104" s="154">
        <v>0.89</v>
      </c>
      <c r="P104" s="154">
        <v>10</v>
      </c>
      <c r="Q104" s="155">
        <v>6</v>
      </c>
      <c r="R104" s="153" t="s">
        <v>168</v>
      </c>
      <c r="S104" s="156">
        <v>4500</v>
      </c>
    </row>
    <row r="105" spans="1:19" ht="15">
      <c r="A105" s="153" t="s">
        <v>130</v>
      </c>
      <c r="B105" s="153" t="s">
        <v>131</v>
      </c>
      <c r="C105" s="154">
        <v>312014</v>
      </c>
      <c r="D105" s="153" t="s">
        <v>216</v>
      </c>
      <c r="E105" s="153" t="s">
        <v>168</v>
      </c>
      <c r="F105" s="153" t="s">
        <v>168</v>
      </c>
      <c r="G105" s="153" t="s">
        <v>196</v>
      </c>
      <c r="H105" s="153" t="s">
        <v>38</v>
      </c>
      <c r="I105" s="153" t="s">
        <v>201</v>
      </c>
      <c r="J105" s="153" t="s">
        <v>202</v>
      </c>
      <c r="K105" s="155">
        <v>0</v>
      </c>
      <c r="L105" s="155">
        <v>0</v>
      </c>
      <c r="M105" s="155">
        <v>2250</v>
      </c>
      <c r="N105" s="156">
        <v>1550</v>
      </c>
      <c r="O105" s="154">
        <v>0.89</v>
      </c>
      <c r="P105" s="154">
        <v>10</v>
      </c>
      <c r="Q105" s="155">
        <v>55</v>
      </c>
      <c r="R105" s="153" t="s">
        <v>168</v>
      </c>
      <c r="S105" s="156">
        <v>81750</v>
      </c>
    </row>
    <row r="106" spans="1:19" ht="15">
      <c r="A106" s="153" t="s">
        <v>130</v>
      </c>
      <c r="B106" s="153" t="s">
        <v>131</v>
      </c>
      <c r="C106" s="154">
        <v>312015</v>
      </c>
      <c r="D106" s="153" t="s">
        <v>208</v>
      </c>
      <c r="E106" s="153" t="s">
        <v>168</v>
      </c>
      <c r="F106" s="153" t="s">
        <v>168</v>
      </c>
      <c r="G106" s="153" t="s">
        <v>196</v>
      </c>
      <c r="H106" s="153" t="s">
        <v>38</v>
      </c>
      <c r="I106" s="153" t="s">
        <v>201</v>
      </c>
      <c r="J106" s="153" t="s">
        <v>202</v>
      </c>
      <c r="K106" s="155">
        <v>0</v>
      </c>
      <c r="L106" s="155">
        <v>0</v>
      </c>
      <c r="M106" s="155">
        <v>850</v>
      </c>
      <c r="N106" s="156">
        <v>1400</v>
      </c>
      <c r="O106" s="154">
        <v>0.89</v>
      </c>
      <c r="P106" s="154">
        <v>10</v>
      </c>
      <c r="Q106" s="155">
        <v>58</v>
      </c>
      <c r="R106" s="153" t="s">
        <v>168</v>
      </c>
      <c r="S106" s="156">
        <v>43500</v>
      </c>
    </row>
    <row r="107" spans="1:19" ht="38.25">
      <c r="A107" s="153" t="s">
        <v>130</v>
      </c>
      <c r="B107" s="153" t="s">
        <v>131</v>
      </c>
      <c r="C107" s="154">
        <v>312017</v>
      </c>
      <c r="D107" s="153" t="s">
        <v>204</v>
      </c>
      <c r="E107" s="153" t="s">
        <v>205</v>
      </c>
      <c r="F107" s="153" t="s">
        <v>206</v>
      </c>
      <c r="G107" s="153" t="s">
        <v>207</v>
      </c>
      <c r="H107" s="153" t="s">
        <v>38</v>
      </c>
      <c r="I107" s="153" t="s">
        <v>201</v>
      </c>
      <c r="J107" s="153" t="s">
        <v>202</v>
      </c>
      <c r="K107" s="155">
        <v>0</v>
      </c>
      <c r="L107" s="155">
        <v>0</v>
      </c>
      <c r="M107" s="155">
        <v>101.77</v>
      </c>
      <c r="N107" s="156">
        <v>852.9974</v>
      </c>
      <c r="O107" s="154">
        <v>0.8</v>
      </c>
      <c r="P107" s="154">
        <v>10</v>
      </c>
      <c r="Q107" s="155">
        <v>10</v>
      </c>
      <c r="R107" s="153" t="s">
        <v>168</v>
      </c>
      <c r="S107" s="156">
        <v>1500</v>
      </c>
    </row>
    <row r="108" spans="1:19" ht="25.5">
      <c r="A108" s="153" t="s">
        <v>130</v>
      </c>
      <c r="B108" s="153" t="s">
        <v>131</v>
      </c>
      <c r="C108" s="154">
        <v>312021</v>
      </c>
      <c r="D108" s="153" t="s">
        <v>252</v>
      </c>
      <c r="E108" s="153" t="s">
        <v>253</v>
      </c>
      <c r="F108" s="153" t="s">
        <v>254</v>
      </c>
      <c r="G108" s="153" t="s">
        <v>255</v>
      </c>
      <c r="H108" s="153" t="s">
        <v>38</v>
      </c>
      <c r="I108" s="153" t="s">
        <v>201</v>
      </c>
      <c r="J108" s="153" t="s">
        <v>202</v>
      </c>
      <c r="K108" s="155">
        <v>0</v>
      </c>
      <c r="L108" s="155">
        <v>0</v>
      </c>
      <c r="M108" s="155">
        <v>3.9</v>
      </c>
      <c r="N108" s="156">
        <v>183.64</v>
      </c>
      <c r="O108" s="154">
        <v>0.8</v>
      </c>
      <c r="P108" s="154">
        <v>13</v>
      </c>
      <c r="Q108" s="155">
        <v>4</v>
      </c>
      <c r="R108" s="153" t="s">
        <v>168</v>
      </c>
      <c r="S108" s="156">
        <v>120</v>
      </c>
    </row>
    <row r="109" spans="1:19" ht="25.5">
      <c r="A109" s="153" t="s">
        <v>130</v>
      </c>
      <c r="B109" s="153" t="s">
        <v>131</v>
      </c>
      <c r="C109" s="154">
        <v>312022</v>
      </c>
      <c r="D109" s="153" t="s">
        <v>298</v>
      </c>
      <c r="E109" s="153" t="s">
        <v>253</v>
      </c>
      <c r="F109" s="153" t="s">
        <v>254</v>
      </c>
      <c r="G109" s="153" t="s">
        <v>255</v>
      </c>
      <c r="H109" s="153" t="s">
        <v>38</v>
      </c>
      <c r="I109" s="153" t="s">
        <v>201</v>
      </c>
      <c r="J109" s="153" t="s">
        <v>202</v>
      </c>
      <c r="K109" s="155">
        <v>0</v>
      </c>
      <c r="L109" s="155">
        <v>0</v>
      </c>
      <c r="M109" s="155">
        <v>4.9</v>
      </c>
      <c r="N109" s="156">
        <v>383.64</v>
      </c>
      <c r="O109" s="154">
        <v>0.8</v>
      </c>
      <c r="P109" s="154">
        <v>13</v>
      </c>
      <c r="Q109" s="155">
        <v>1</v>
      </c>
      <c r="R109" s="153" t="s">
        <v>168</v>
      </c>
      <c r="S109" s="156">
        <v>50</v>
      </c>
    </row>
    <row r="110" spans="1:19" ht="38.25">
      <c r="A110" s="153" t="s">
        <v>130</v>
      </c>
      <c r="B110" s="153" t="s">
        <v>131</v>
      </c>
      <c r="C110" s="154">
        <v>312026</v>
      </c>
      <c r="D110" s="153" t="s">
        <v>258</v>
      </c>
      <c r="E110" s="153" t="s">
        <v>247</v>
      </c>
      <c r="F110" s="153" t="s">
        <v>248</v>
      </c>
      <c r="G110" s="153" t="s">
        <v>207</v>
      </c>
      <c r="H110" s="153" t="s">
        <v>38</v>
      </c>
      <c r="I110" s="153" t="s">
        <v>201</v>
      </c>
      <c r="J110" s="153" t="s">
        <v>202</v>
      </c>
      <c r="K110" s="155">
        <v>0</v>
      </c>
      <c r="L110" s="155">
        <v>0</v>
      </c>
      <c r="M110" s="155">
        <v>116.58</v>
      </c>
      <c r="N110" s="156">
        <v>764.9162</v>
      </c>
      <c r="O110" s="154">
        <v>0.8</v>
      </c>
      <c r="P110" s="154">
        <v>10</v>
      </c>
      <c r="Q110" s="155">
        <v>8</v>
      </c>
      <c r="R110" s="153" t="s">
        <v>168</v>
      </c>
      <c r="S110" s="156">
        <v>1200</v>
      </c>
    </row>
    <row r="111" spans="1:19" ht="15">
      <c r="A111" s="153" t="s">
        <v>130</v>
      </c>
      <c r="B111" s="153" t="s">
        <v>131</v>
      </c>
      <c r="C111" s="154">
        <v>312027</v>
      </c>
      <c r="D111" s="153" t="s">
        <v>203</v>
      </c>
      <c r="E111" s="153" t="s">
        <v>168</v>
      </c>
      <c r="F111" s="153" t="s">
        <v>168</v>
      </c>
      <c r="G111" s="153" t="s">
        <v>196</v>
      </c>
      <c r="H111" s="153" t="s">
        <v>38</v>
      </c>
      <c r="I111" s="153" t="s">
        <v>201</v>
      </c>
      <c r="J111" s="153" t="s">
        <v>202</v>
      </c>
      <c r="K111" s="155"/>
      <c r="L111" s="155"/>
      <c r="M111" s="155">
        <v>1699</v>
      </c>
      <c r="N111" s="156">
        <v>1550</v>
      </c>
      <c r="O111" s="154">
        <v>0.89</v>
      </c>
      <c r="P111" s="154">
        <v>10</v>
      </c>
      <c r="Q111" s="155">
        <v>304</v>
      </c>
      <c r="R111" s="153" t="s">
        <v>168</v>
      </c>
      <c r="S111" s="156">
        <v>432000</v>
      </c>
    </row>
    <row r="112" spans="1:19" ht="15">
      <c r="A112" s="153" t="s">
        <v>134</v>
      </c>
      <c r="B112" s="153" t="s">
        <v>135</v>
      </c>
      <c r="C112" s="154">
        <v>317003</v>
      </c>
      <c r="D112" s="153" t="s">
        <v>299</v>
      </c>
      <c r="E112" s="153" t="s">
        <v>168</v>
      </c>
      <c r="F112" s="153" t="s">
        <v>168</v>
      </c>
      <c r="G112" s="153" t="s">
        <v>300</v>
      </c>
      <c r="H112" s="153" t="s">
        <v>41</v>
      </c>
      <c r="I112" s="153" t="s">
        <v>50</v>
      </c>
      <c r="J112" s="153" t="s">
        <v>185</v>
      </c>
      <c r="K112" s="155">
        <v>0</v>
      </c>
      <c r="L112" s="155"/>
      <c r="M112" s="155">
        <v>1</v>
      </c>
      <c r="N112" s="156">
        <v>2.53</v>
      </c>
      <c r="O112" s="154">
        <v>0.8212</v>
      </c>
      <c r="P112" s="154">
        <v>15</v>
      </c>
      <c r="Q112" s="155">
        <v>109590</v>
      </c>
      <c r="R112" s="153" t="s">
        <v>168</v>
      </c>
      <c r="S112" s="156">
        <v>55580</v>
      </c>
    </row>
    <row r="113" spans="1:19" ht="15">
      <c r="A113" s="153" t="s">
        <v>136</v>
      </c>
      <c r="B113" s="153" t="s">
        <v>137</v>
      </c>
      <c r="C113" s="154">
        <v>314001</v>
      </c>
      <c r="D113" s="153" t="s">
        <v>219</v>
      </c>
      <c r="E113" s="153" t="s">
        <v>168</v>
      </c>
      <c r="F113" s="153" t="s">
        <v>168</v>
      </c>
      <c r="G113" s="153" t="s">
        <v>196</v>
      </c>
      <c r="H113" s="153" t="s">
        <v>49</v>
      </c>
      <c r="I113" s="153" t="s">
        <v>50</v>
      </c>
      <c r="J113" s="153" t="s">
        <v>187</v>
      </c>
      <c r="K113" s="155">
        <v>0</v>
      </c>
      <c r="L113" s="155">
        <v>0</v>
      </c>
      <c r="M113" s="155">
        <v>323</v>
      </c>
      <c r="N113" s="156">
        <v>3144</v>
      </c>
      <c r="O113" s="154">
        <v>1</v>
      </c>
      <c r="P113" s="154">
        <v>12</v>
      </c>
      <c r="Q113" s="155">
        <v>25</v>
      </c>
      <c r="R113" s="153" t="s">
        <v>168</v>
      </c>
      <c r="S113" s="156">
        <v>12500</v>
      </c>
    </row>
    <row r="114" spans="1:19" ht="15">
      <c r="A114" s="153" t="s">
        <v>136</v>
      </c>
      <c r="B114" s="153" t="s">
        <v>137</v>
      </c>
      <c r="C114" s="154">
        <v>314001</v>
      </c>
      <c r="D114" s="153" t="s">
        <v>219</v>
      </c>
      <c r="E114" s="153" t="s">
        <v>168</v>
      </c>
      <c r="F114" s="153" t="s">
        <v>168</v>
      </c>
      <c r="G114" s="153" t="s">
        <v>196</v>
      </c>
      <c r="H114" s="153" t="s">
        <v>49</v>
      </c>
      <c r="I114" s="153" t="s">
        <v>50</v>
      </c>
      <c r="J114" s="153" t="s">
        <v>175</v>
      </c>
      <c r="K114" s="155">
        <v>0</v>
      </c>
      <c r="L114" s="155">
        <v>0</v>
      </c>
      <c r="M114" s="155">
        <v>323</v>
      </c>
      <c r="N114" s="156">
        <v>3144</v>
      </c>
      <c r="O114" s="154">
        <v>1</v>
      </c>
      <c r="P114" s="154">
        <v>12</v>
      </c>
      <c r="Q114" s="155">
        <v>4</v>
      </c>
      <c r="R114" s="153" t="s">
        <v>168</v>
      </c>
      <c r="S114" s="156">
        <v>2000</v>
      </c>
    </row>
    <row r="115" spans="1:19" ht="15">
      <c r="A115" s="153" t="s">
        <v>136</v>
      </c>
      <c r="B115" s="153" t="s">
        <v>137</v>
      </c>
      <c r="C115" s="154">
        <v>314001</v>
      </c>
      <c r="D115" s="153" t="s">
        <v>219</v>
      </c>
      <c r="E115" s="153" t="s">
        <v>168</v>
      </c>
      <c r="F115" s="153" t="s">
        <v>168</v>
      </c>
      <c r="G115" s="153" t="s">
        <v>196</v>
      </c>
      <c r="H115" s="153" t="s">
        <v>49</v>
      </c>
      <c r="I115" s="153" t="s">
        <v>50</v>
      </c>
      <c r="J115" s="153" t="s">
        <v>177</v>
      </c>
      <c r="K115" s="155">
        <v>0</v>
      </c>
      <c r="L115" s="155">
        <v>0</v>
      </c>
      <c r="M115" s="155">
        <v>323</v>
      </c>
      <c r="N115" s="156">
        <v>3144</v>
      </c>
      <c r="O115" s="154">
        <v>1</v>
      </c>
      <c r="P115" s="154">
        <v>12</v>
      </c>
      <c r="Q115" s="155">
        <v>1</v>
      </c>
      <c r="R115" s="153" t="s">
        <v>168</v>
      </c>
      <c r="S115" s="156">
        <v>500</v>
      </c>
    </row>
    <row r="116" spans="1:19" ht="15">
      <c r="A116" s="153" t="s">
        <v>136</v>
      </c>
      <c r="B116" s="153" t="s">
        <v>137</v>
      </c>
      <c r="C116" s="154">
        <v>314001</v>
      </c>
      <c r="D116" s="153" t="s">
        <v>219</v>
      </c>
      <c r="E116" s="153" t="s">
        <v>168</v>
      </c>
      <c r="F116" s="153" t="s">
        <v>168</v>
      </c>
      <c r="G116" s="153" t="s">
        <v>196</v>
      </c>
      <c r="H116" s="153" t="s">
        <v>49</v>
      </c>
      <c r="I116" s="153" t="s">
        <v>50</v>
      </c>
      <c r="J116" s="153" t="s">
        <v>197</v>
      </c>
      <c r="K116" s="155">
        <v>0</v>
      </c>
      <c r="L116" s="155">
        <v>0</v>
      </c>
      <c r="M116" s="155">
        <v>323</v>
      </c>
      <c r="N116" s="156">
        <v>3144</v>
      </c>
      <c r="O116" s="154">
        <v>1</v>
      </c>
      <c r="P116" s="154">
        <v>12</v>
      </c>
      <c r="Q116" s="155">
        <v>2</v>
      </c>
      <c r="R116" s="153" t="s">
        <v>168</v>
      </c>
      <c r="S116" s="156">
        <v>1000</v>
      </c>
    </row>
    <row r="117" spans="1:19" ht="15">
      <c r="A117" s="153" t="s">
        <v>136</v>
      </c>
      <c r="B117" s="153" t="s">
        <v>137</v>
      </c>
      <c r="C117" s="154">
        <v>314001</v>
      </c>
      <c r="D117" s="153" t="s">
        <v>219</v>
      </c>
      <c r="E117" s="153" t="s">
        <v>168</v>
      </c>
      <c r="F117" s="153" t="s">
        <v>168</v>
      </c>
      <c r="G117" s="153" t="s">
        <v>196</v>
      </c>
      <c r="H117" s="153" t="s">
        <v>49</v>
      </c>
      <c r="I117" s="153" t="s">
        <v>50</v>
      </c>
      <c r="J117" s="153" t="s">
        <v>250</v>
      </c>
      <c r="K117" s="155">
        <v>0</v>
      </c>
      <c r="L117" s="155">
        <v>0</v>
      </c>
      <c r="M117" s="155">
        <v>323</v>
      </c>
      <c r="N117" s="156">
        <v>3144</v>
      </c>
      <c r="O117" s="154">
        <v>1</v>
      </c>
      <c r="P117" s="154">
        <v>12</v>
      </c>
      <c r="Q117" s="155">
        <v>1</v>
      </c>
      <c r="R117" s="153" t="s">
        <v>168</v>
      </c>
      <c r="S117" s="156">
        <v>500</v>
      </c>
    </row>
    <row r="118" spans="1:19" ht="15">
      <c r="A118" s="153" t="s">
        <v>136</v>
      </c>
      <c r="B118" s="153" t="s">
        <v>137</v>
      </c>
      <c r="C118" s="154">
        <v>314001</v>
      </c>
      <c r="D118" s="153" t="s">
        <v>219</v>
      </c>
      <c r="E118" s="153" t="s">
        <v>168</v>
      </c>
      <c r="F118" s="153" t="s">
        <v>168</v>
      </c>
      <c r="G118" s="153" t="s">
        <v>196</v>
      </c>
      <c r="H118" s="153" t="s">
        <v>49</v>
      </c>
      <c r="I118" s="153" t="s">
        <v>50</v>
      </c>
      <c r="J118" s="153" t="s">
        <v>183</v>
      </c>
      <c r="K118" s="155">
        <v>0</v>
      </c>
      <c r="L118" s="155">
        <v>0</v>
      </c>
      <c r="M118" s="155">
        <v>323</v>
      </c>
      <c r="N118" s="156">
        <v>3144</v>
      </c>
      <c r="O118" s="154">
        <v>1</v>
      </c>
      <c r="P118" s="154">
        <v>12</v>
      </c>
      <c r="Q118" s="155">
        <v>20</v>
      </c>
      <c r="R118" s="153" t="s">
        <v>168</v>
      </c>
      <c r="S118" s="156">
        <v>10000</v>
      </c>
    </row>
    <row r="119" spans="1:19" ht="15">
      <c r="A119" s="153" t="s">
        <v>136</v>
      </c>
      <c r="B119" s="153" t="s">
        <v>137</v>
      </c>
      <c r="C119" s="154">
        <v>314001</v>
      </c>
      <c r="D119" s="153" t="s">
        <v>219</v>
      </c>
      <c r="E119" s="153" t="s">
        <v>168</v>
      </c>
      <c r="F119" s="153" t="s">
        <v>168</v>
      </c>
      <c r="G119" s="153" t="s">
        <v>196</v>
      </c>
      <c r="H119" s="153" t="s">
        <v>49</v>
      </c>
      <c r="I119" s="153" t="s">
        <v>50</v>
      </c>
      <c r="J119" s="153" t="s">
        <v>188</v>
      </c>
      <c r="K119" s="155">
        <v>0</v>
      </c>
      <c r="L119" s="155">
        <v>0</v>
      </c>
      <c r="M119" s="155">
        <v>323</v>
      </c>
      <c r="N119" s="156">
        <v>3144</v>
      </c>
      <c r="O119" s="154">
        <v>1</v>
      </c>
      <c r="P119" s="154">
        <v>12</v>
      </c>
      <c r="Q119" s="155">
        <v>2</v>
      </c>
      <c r="R119" s="153" t="s">
        <v>168</v>
      </c>
      <c r="S119" s="156">
        <v>1000</v>
      </c>
    </row>
    <row r="120" spans="1:19" ht="15">
      <c r="A120" s="153" t="s">
        <v>136</v>
      </c>
      <c r="B120" s="153" t="s">
        <v>137</v>
      </c>
      <c r="C120" s="154">
        <v>314001</v>
      </c>
      <c r="D120" s="153" t="s">
        <v>219</v>
      </c>
      <c r="E120" s="153" t="s">
        <v>168</v>
      </c>
      <c r="F120" s="153" t="s">
        <v>168</v>
      </c>
      <c r="G120" s="153" t="s">
        <v>196</v>
      </c>
      <c r="H120" s="153" t="s">
        <v>49</v>
      </c>
      <c r="I120" s="153" t="s">
        <v>50</v>
      </c>
      <c r="J120" s="153" t="s">
        <v>170</v>
      </c>
      <c r="K120" s="155">
        <v>0</v>
      </c>
      <c r="L120" s="155">
        <v>0</v>
      </c>
      <c r="M120" s="155">
        <v>323</v>
      </c>
      <c r="N120" s="156">
        <v>3144</v>
      </c>
      <c r="O120" s="154">
        <v>1</v>
      </c>
      <c r="P120" s="154">
        <v>12</v>
      </c>
      <c r="Q120" s="155">
        <v>4</v>
      </c>
      <c r="R120" s="153" t="s">
        <v>168</v>
      </c>
      <c r="S120" s="156">
        <v>2000</v>
      </c>
    </row>
    <row r="121" spans="1:19" ht="15">
      <c r="A121" s="153" t="s">
        <v>136</v>
      </c>
      <c r="B121" s="153" t="s">
        <v>137</v>
      </c>
      <c r="C121" s="154">
        <v>314003</v>
      </c>
      <c r="D121" s="153" t="s">
        <v>263</v>
      </c>
      <c r="E121" s="153" t="s">
        <v>168</v>
      </c>
      <c r="F121" s="153" t="s">
        <v>168</v>
      </c>
      <c r="G121" s="153" t="s">
        <v>196</v>
      </c>
      <c r="H121" s="153" t="s">
        <v>49</v>
      </c>
      <c r="I121" s="153" t="s">
        <v>50</v>
      </c>
      <c r="J121" s="153" t="s">
        <v>187</v>
      </c>
      <c r="K121" s="155">
        <v>0</v>
      </c>
      <c r="L121" s="155">
        <v>0</v>
      </c>
      <c r="M121" s="155">
        <v>88</v>
      </c>
      <c r="N121" s="156">
        <v>4575</v>
      </c>
      <c r="O121" s="154">
        <v>1</v>
      </c>
      <c r="P121" s="154">
        <v>12</v>
      </c>
      <c r="Q121" s="155">
        <v>5</v>
      </c>
      <c r="R121" s="153" t="s">
        <v>168</v>
      </c>
      <c r="S121" s="156">
        <v>625</v>
      </c>
    </row>
    <row r="122" spans="1:19" ht="15">
      <c r="A122" s="153" t="s">
        <v>136</v>
      </c>
      <c r="B122" s="153" t="s">
        <v>137</v>
      </c>
      <c r="C122" s="154">
        <v>314006</v>
      </c>
      <c r="D122" s="153" t="s">
        <v>262</v>
      </c>
      <c r="E122" s="153" t="s">
        <v>168</v>
      </c>
      <c r="F122" s="153" t="s">
        <v>168</v>
      </c>
      <c r="G122" s="153" t="s">
        <v>196</v>
      </c>
      <c r="H122" s="153" t="s">
        <v>49</v>
      </c>
      <c r="I122" s="153" t="s">
        <v>50</v>
      </c>
      <c r="J122" s="153" t="s">
        <v>187</v>
      </c>
      <c r="K122" s="155">
        <v>0</v>
      </c>
      <c r="L122" s="155">
        <v>0</v>
      </c>
      <c r="M122" s="155">
        <v>505</v>
      </c>
      <c r="N122" s="156">
        <v>3796</v>
      </c>
      <c r="O122" s="154">
        <v>1</v>
      </c>
      <c r="P122" s="154">
        <v>12</v>
      </c>
      <c r="Q122" s="155">
        <v>66</v>
      </c>
      <c r="R122" s="153" t="s">
        <v>168</v>
      </c>
      <c r="S122" s="156">
        <v>33000</v>
      </c>
    </row>
    <row r="123" spans="1:19" ht="15">
      <c r="A123" s="153" t="s">
        <v>136</v>
      </c>
      <c r="B123" s="153" t="s">
        <v>137</v>
      </c>
      <c r="C123" s="154">
        <v>314006</v>
      </c>
      <c r="D123" s="153" t="s">
        <v>262</v>
      </c>
      <c r="E123" s="153" t="s">
        <v>168</v>
      </c>
      <c r="F123" s="153" t="s">
        <v>168</v>
      </c>
      <c r="G123" s="153" t="s">
        <v>196</v>
      </c>
      <c r="H123" s="153" t="s">
        <v>49</v>
      </c>
      <c r="I123" s="153" t="s">
        <v>50</v>
      </c>
      <c r="J123" s="153" t="s">
        <v>250</v>
      </c>
      <c r="K123" s="155">
        <v>0</v>
      </c>
      <c r="L123" s="155">
        <v>0</v>
      </c>
      <c r="M123" s="155">
        <v>505</v>
      </c>
      <c r="N123" s="156">
        <v>3796</v>
      </c>
      <c r="O123" s="154">
        <v>1</v>
      </c>
      <c r="P123" s="154">
        <v>12</v>
      </c>
      <c r="Q123" s="155">
        <v>2</v>
      </c>
      <c r="R123" s="153" t="s">
        <v>168</v>
      </c>
      <c r="S123" s="156">
        <v>1000</v>
      </c>
    </row>
    <row r="124" spans="1:19" ht="15">
      <c r="A124" s="153" t="s">
        <v>136</v>
      </c>
      <c r="B124" s="153" t="s">
        <v>137</v>
      </c>
      <c r="C124" s="154">
        <v>314008</v>
      </c>
      <c r="D124" s="153" t="s">
        <v>264</v>
      </c>
      <c r="E124" s="153" t="s">
        <v>168</v>
      </c>
      <c r="F124" s="153" t="s">
        <v>168</v>
      </c>
      <c r="G124" s="153" t="s">
        <v>218</v>
      </c>
      <c r="H124" s="153" t="s">
        <v>41</v>
      </c>
      <c r="I124" s="153" t="s">
        <v>50</v>
      </c>
      <c r="J124" s="153" t="s">
        <v>197</v>
      </c>
      <c r="K124" s="155">
        <v>0</v>
      </c>
      <c r="L124" s="155">
        <v>0</v>
      </c>
      <c r="M124" s="155">
        <v>1</v>
      </c>
      <c r="N124" s="156">
        <v>4.6</v>
      </c>
      <c r="O124" s="154">
        <v>0.8</v>
      </c>
      <c r="P124" s="154">
        <v>20</v>
      </c>
      <c r="Q124" s="155">
        <v>40022</v>
      </c>
      <c r="R124" s="153" t="s">
        <v>168</v>
      </c>
      <c r="S124" s="156">
        <v>40934.4</v>
      </c>
    </row>
    <row r="125" spans="1:19" ht="15">
      <c r="A125" s="153" t="s">
        <v>136</v>
      </c>
      <c r="B125" s="153" t="s">
        <v>137</v>
      </c>
      <c r="C125" s="154">
        <v>314008</v>
      </c>
      <c r="D125" s="153" t="s">
        <v>264</v>
      </c>
      <c r="E125" s="153" t="s">
        <v>168</v>
      </c>
      <c r="F125" s="153" t="s">
        <v>168</v>
      </c>
      <c r="G125" s="153" t="s">
        <v>218</v>
      </c>
      <c r="H125" s="153" t="s">
        <v>41</v>
      </c>
      <c r="I125" s="153" t="s">
        <v>50</v>
      </c>
      <c r="J125" s="153" t="s">
        <v>290</v>
      </c>
      <c r="K125" s="155">
        <v>0</v>
      </c>
      <c r="L125" s="155">
        <v>0</v>
      </c>
      <c r="M125" s="155">
        <v>1</v>
      </c>
      <c r="N125" s="156">
        <v>4.6</v>
      </c>
      <c r="O125" s="154">
        <v>0.8</v>
      </c>
      <c r="P125" s="154">
        <v>20</v>
      </c>
      <c r="Q125" s="155">
        <v>18506</v>
      </c>
      <c r="R125" s="153" t="s">
        <v>168</v>
      </c>
      <c r="S125" s="156">
        <v>14804.8</v>
      </c>
    </row>
    <row r="126" spans="1:19" ht="15">
      <c r="A126" s="153" t="s">
        <v>136</v>
      </c>
      <c r="B126" s="153" t="s">
        <v>137</v>
      </c>
      <c r="C126" s="154">
        <v>314010</v>
      </c>
      <c r="D126" s="153" t="s">
        <v>301</v>
      </c>
      <c r="E126" s="153" t="s">
        <v>168</v>
      </c>
      <c r="F126" s="153" t="s">
        <v>168</v>
      </c>
      <c r="G126" s="153" t="s">
        <v>218</v>
      </c>
      <c r="H126" s="153" t="s">
        <v>49</v>
      </c>
      <c r="I126" s="153" t="s">
        <v>50</v>
      </c>
      <c r="J126" s="153" t="s">
        <v>197</v>
      </c>
      <c r="K126" s="155">
        <v>0</v>
      </c>
      <c r="L126" s="155">
        <v>0</v>
      </c>
      <c r="M126" s="155">
        <v>1</v>
      </c>
      <c r="N126" s="156">
        <v>15.97</v>
      </c>
      <c r="O126" s="154">
        <v>0.8</v>
      </c>
      <c r="P126" s="154">
        <v>20</v>
      </c>
      <c r="Q126" s="155">
        <v>14435</v>
      </c>
      <c r="R126" s="153" t="s">
        <v>168</v>
      </c>
      <c r="S126" s="156">
        <v>11548</v>
      </c>
    </row>
    <row r="127" spans="1:19" ht="15">
      <c r="A127" s="153" t="s">
        <v>136</v>
      </c>
      <c r="B127" s="153" t="s">
        <v>137</v>
      </c>
      <c r="C127" s="154">
        <v>314011</v>
      </c>
      <c r="D127" s="153" t="s">
        <v>261</v>
      </c>
      <c r="E127" s="153" t="s">
        <v>168</v>
      </c>
      <c r="F127" s="153" t="s">
        <v>168</v>
      </c>
      <c r="G127" s="153" t="s">
        <v>218</v>
      </c>
      <c r="H127" s="153" t="s">
        <v>49</v>
      </c>
      <c r="I127" s="153" t="s">
        <v>50</v>
      </c>
      <c r="J127" s="153" t="s">
        <v>290</v>
      </c>
      <c r="K127" s="155">
        <v>0</v>
      </c>
      <c r="L127" s="155">
        <v>0</v>
      </c>
      <c r="M127" s="155">
        <v>1</v>
      </c>
      <c r="N127" s="156">
        <v>0.95</v>
      </c>
      <c r="O127" s="154">
        <v>0.8</v>
      </c>
      <c r="P127" s="154">
        <v>20</v>
      </c>
      <c r="Q127" s="155">
        <v>10147</v>
      </c>
      <c r="R127" s="153" t="s">
        <v>168</v>
      </c>
      <c r="S127" s="156">
        <v>6254.49</v>
      </c>
    </row>
    <row r="128" spans="1:19" ht="15">
      <c r="A128" s="153" t="s">
        <v>136</v>
      </c>
      <c r="B128" s="153" t="s">
        <v>137</v>
      </c>
      <c r="C128" s="154">
        <v>314011</v>
      </c>
      <c r="D128" s="153" t="s">
        <v>261</v>
      </c>
      <c r="E128" s="153" t="s">
        <v>168</v>
      </c>
      <c r="F128" s="153" t="s">
        <v>168</v>
      </c>
      <c r="G128" s="153" t="s">
        <v>218</v>
      </c>
      <c r="H128" s="153" t="s">
        <v>49</v>
      </c>
      <c r="I128" s="153" t="s">
        <v>50</v>
      </c>
      <c r="J128" s="153" t="s">
        <v>175</v>
      </c>
      <c r="K128" s="155">
        <v>0</v>
      </c>
      <c r="L128" s="155">
        <v>0</v>
      </c>
      <c r="M128" s="155">
        <v>1</v>
      </c>
      <c r="N128" s="156">
        <v>0.95</v>
      </c>
      <c r="O128" s="154">
        <v>0.8</v>
      </c>
      <c r="P128" s="154">
        <v>20</v>
      </c>
      <c r="Q128" s="155">
        <v>55121</v>
      </c>
      <c r="R128" s="153" t="s">
        <v>168</v>
      </c>
      <c r="S128" s="156">
        <v>13112.7</v>
      </c>
    </row>
    <row r="129" spans="1:19" ht="15">
      <c r="A129" s="153" t="s">
        <v>136</v>
      </c>
      <c r="B129" s="153" t="s">
        <v>137</v>
      </c>
      <c r="C129" s="154">
        <v>314011</v>
      </c>
      <c r="D129" s="153" t="s">
        <v>261</v>
      </c>
      <c r="E129" s="153" t="s">
        <v>168</v>
      </c>
      <c r="F129" s="153" t="s">
        <v>168</v>
      </c>
      <c r="G129" s="153" t="s">
        <v>218</v>
      </c>
      <c r="H129" s="153" t="s">
        <v>49</v>
      </c>
      <c r="I129" s="153" t="s">
        <v>50</v>
      </c>
      <c r="J129" s="153" t="s">
        <v>177</v>
      </c>
      <c r="K129" s="155">
        <v>0</v>
      </c>
      <c r="L129" s="155">
        <v>0</v>
      </c>
      <c r="M129" s="155">
        <v>1</v>
      </c>
      <c r="N129" s="156">
        <v>0.95</v>
      </c>
      <c r="O129" s="154">
        <v>0.8</v>
      </c>
      <c r="P129" s="154">
        <v>20</v>
      </c>
      <c r="Q129" s="155">
        <v>201552</v>
      </c>
      <c r="R129" s="153" t="s">
        <v>168</v>
      </c>
      <c r="S129" s="156">
        <v>55909.04</v>
      </c>
    </row>
    <row r="130" spans="1:19" ht="15">
      <c r="A130" s="153" t="s">
        <v>136</v>
      </c>
      <c r="B130" s="153" t="s">
        <v>137</v>
      </c>
      <c r="C130" s="154">
        <v>314012</v>
      </c>
      <c r="D130" s="153" t="s">
        <v>221</v>
      </c>
      <c r="E130" s="153" t="s">
        <v>168</v>
      </c>
      <c r="F130" s="153" t="s">
        <v>168</v>
      </c>
      <c r="G130" s="153" t="s">
        <v>218</v>
      </c>
      <c r="H130" s="153" t="s">
        <v>49</v>
      </c>
      <c r="I130" s="153" t="s">
        <v>50</v>
      </c>
      <c r="J130" s="153" t="s">
        <v>180</v>
      </c>
      <c r="K130" s="155">
        <v>0</v>
      </c>
      <c r="L130" s="155">
        <v>0</v>
      </c>
      <c r="M130" s="155">
        <v>1</v>
      </c>
      <c r="N130" s="156">
        <v>5.47</v>
      </c>
      <c r="O130" s="154">
        <v>0.8</v>
      </c>
      <c r="P130" s="154">
        <v>20</v>
      </c>
      <c r="Q130" s="155">
        <v>71056</v>
      </c>
      <c r="R130" s="153" t="s">
        <v>168</v>
      </c>
      <c r="S130" s="156">
        <v>56016.25</v>
      </c>
    </row>
    <row r="131" spans="1:19" ht="15">
      <c r="A131" s="153" t="s">
        <v>136</v>
      </c>
      <c r="B131" s="153" t="s">
        <v>137</v>
      </c>
      <c r="C131" s="154">
        <v>314012</v>
      </c>
      <c r="D131" s="153" t="s">
        <v>221</v>
      </c>
      <c r="E131" s="153" t="s">
        <v>168</v>
      </c>
      <c r="F131" s="153" t="s">
        <v>168</v>
      </c>
      <c r="G131" s="153" t="s">
        <v>218</v>
      </c>
      <c r="H131" s="153" t="s">
        <v>49</v>
      </c>
      <c r="I131" s="153" t="s">
        <v>50</v>
      </c>
      <c r="J131" s="153" t="s">
        <v>187</v>
      </c>
      <c r="K131" s="155">
        <v>0</v>
      </c>
      <c r="L131" s="155">
        <v>0</v>
      </c>
      <c r="M131" s="155">
        <v>1</v>
      </c>
      <c r="N131" s="156">
        <v>5.47</v>
      </c>
      <c r="O131" s="154">
        <v>0.8</v>
      </c>
      <c r="P131" s="154">
        <v>20</v>
      </c>
      <c r="Q131" s="155">
        <v>5891</v>
      </c>
      <c r="R131" s="153" t="s">
        <v>168</v>
      </c>
      <c r="S131" s="156">
        <v>4712.8</v>
      </c>
    </row>
    <row r="132" spans="1:19" ht="15">
      <c r="A132" s="153" t="s">
        <v>136</v>
      </c>
      <c r="B132" s="153" t="s">
        <v>137</v>
      </c>
      <c r="C132" s="154">
        <v>314012</v>
      </c>
      <c r="D132" s="153" t="s">
        <v>221</v>
      </c>
      <c r="E132" s="153" t="s">
        <v>168</v>
      </c>
      <c r="F132" s="153" t="s">
        <v>168</v>
      </c>
      <c r="G132" s="153" t="s">
        <v>218</v>
      </c>
      <c r="H132" s="153" t="s">
        <v>49</v>
      </c>
      <c r="I132" s="153" t="s">
        <v>50</v>
      </c>
      <c r="J132" s="153" t="s">
        <v>197</v>
      </c>
      <c r="K132" s="155">
        <v>0</v>
      </c>
      <c r="L132" s="155">
        <v>0</v>
      </c>
      <c r="M132" s="155">
        <v>1</v>
      </c>
      <c r="N132" s="156">
        <v>5.47</v>
      </c>
      <c r="O132" s="154">
        <v>0.8</v>
      </c>
      <c r="P132" s="154">
        <v>20</v>
      </c>
      <c r="Q132" s="155">
        <v>20201</v>
      </c>
      <c r="R132" s="153" t="s">
        <v>168</v>
      </c>
      <c r="S132" s="156">
        <v>13452</v>
      </c>
    </row>
    <row r="133" spans="1:19" ht="15">
      <c r="A133" s="153" t="s">
        <v>136</v>
      </c>
      <c r="B133" s="153" t="s">
        <v>137</v>
      </c>
      <c r="C133" s="154">
        <v>314012</v>
      </c>
      <c r="D133" s="153" t="s">
        <v>221</v>
      </c>
      <c r="E133" s="153" t="s">
        <v>168</v>
      </c>
      <c r="F133" s="153" t="s">
        <v>168</v>
      </c>
      <c r="G133" s="153" t="s">
        <v>218</v>
      </c>
      <c r="H133" s="153" t="s">
        <v>49</v>
      </c>
      <c r="I133" s="153" t="s">
        <v>50</v>
      </c>
      <c r="J133" s="153" t="s">
        <v>177</v>
      </c>
      <c r="K133" s="155">
        <v>0</v>
      </c>
      <c r="L133" s="155">
        <v>0</v>
      </c>
      <c r="M133" s="155">
        <v>1</v>
      </c>
      <c r="N133" s="156">
        <v>5.47</v>
      </c>
      <c r="O133" s="154">
        <v>0.8</v>
      </c>
      <c r="P133" s="154">
        <v>20</v>
      </c>
      <c r="Q133" s="155">
        <v>82993</v>
      </c>
      <c r="R133" s="153" t="s">
        <v>168</v>
      </c>
      <c r="S133" s="156">
        <v>50000</v>
      </c>
    </row>
    <row r="134" spans="1:19" ht="15">
      <c r="A134" s="153" t="s">
        <v>136</v>
      </c>
      <c r="B134" s="153" t="s">
        <v>137</v>
      </c>
      <c r="C134" s="154">
        <v>314013</v>
      </c>
      <c r="D134" s="153" t="s">
        <v>217</v>
      </c>
      <c r="E134" s="153" t="s">
        <v>168</v>
      </c>
      <c r="F134" s="153" t="s">
        <v>168</v>
      </c>
      <c r="G134" s="153" t="s">
        <v>218</v>
      </c>
      <c r="H134" s="153" t="s">
        <v>49</v>
      </c>
      <c r="I134" s="153" t="s">
        <v>50</v>
      </c>
      <c r="J134" s="153" t="s">
        <v>245</v>
      </c>
      <c r="K134" s="155">
        <v>0</v>
      </c>
      <c r="L134" s="155">
        <v>0</v>
      </c>
      <c r="M134" s="155">
        <v>1</v>
      </c>
      <c r="N134" s="156">
        <v>0.88</v>
      </c>
      <c r="O134" s="154">
        <v>0.8</v>
      </c>
      <c r="P134" s="154">
        <v>20</v>
      </c>
      <c r="Q134" s="155">
        <v>65654</v>
      </c>
      <c r="R134" s="153" t="s">
        <v>168</v>
      </c>
      <c r="S134" s="156">
        <v>25000</v>
      </c>
    </row>
    <row r="135" spans="1:19" ht="15">
      <c r="A135" s="153" t="s">
        <v>136</v>
      </c>
      <c r="B135" s="153" t="s">
        <v>137</v>
      </c>
      <c r="C135" s="154">
        <v>314013</v>
      </c>
      <c r="D135" s="153" t="s">
        <v>217</v>
      </c>
      <c r="E135" s="153" t="s">
        <v>168</v>
      </c>
      <c r="F135" s="153" t="s">
        <v>168</v>
      </c>
      <c r="G135" s="153" t="s">
        <v>218</v>
      </c>
      <c r="H135" s="153" t="s">
        <v>49</v>
      </c>
      <c r="I135" s="153" t="s">
        <v>50</v>
      </c>
      <c r="J135" s="153" t="s">
        <v>175</v>
      </c>
      <c r="K135" s="155">
        <v>0</v>
      </c>
      <c r="L135" s="155">
        <v>0</v>
      </c>
      <c r="M135" s="155">
        <v>1</v>
      </c>
      <c r="N135" s="156">
        <v>0.88</v>
      </c>
      <c r="O135" s="154">
        <v>0.8</v>
      </c>
      <c r="P135" s="154">
        <v>20</v>
      </c>
      <c r="Q135" s="155">
        <v>124424</v>
      </c>
      <c r="R135" s="153" t="s">
        <v>168</v>
      </c>
      <c r="S135" s="156">
        <v>26421.9</v>
      </c>
    </row>
    <row r="136" spans="1:19" ht="15">
      <c r="A136" s="153" t="s">
        <v>136</v>
      </c>
      <c r="B136" s="153" t="s">
        <v>137</v>
      </c>
      <c r="C136" s="154">
        <v>314013</v>
      </c>
      <c r="D136" s="153" t="s">
        <v>217</v>
      </c>
      <c r="E136" s="153" t="s">
        <v>168</v>
      </c>
      <c r="F136" s="153" t="s">
        <v>168</v>
      </c>
      <c r="G136" s="153" t="s">
        <v>218</v>
      </c>
      <c r="H136" s="153" t="s">
        <v>49</v>
      </c>
      <c r="I136" s="153" t="s">
        <v>50</v>
      </c>
      <c r="J136" s="153" t="s">
        <v>177</v>
      </c>
      <c r="K136" s="155">
        <v>0</v>
      </c>
      <c r="L136" s="155">
        <v>0</v>
      </c>
      <c r="M136" s="155">
        <v>1</v>
      </c>
      <c r="N136" s="156">
        <v>0.88</v>
      </c>
      <c r="O136" s="154">
        <v>0.8</v>
      </c>
      <c r="P136" s="154">
        <v>20</v>
      </c>
      <c r="Q136" s="155">
        <v>258334</v>
      </c>
      <c r="R136" s="153" t="s">
        <v>168</v>
      </c>
      <c r="S136" s="156">
        <v>58516.17</v>
      </c>
    </row>
    <row r="137" spans="1:19" ht="15">
      <c r="A137" s="153" t="s">
        <v>136</v>
      </c>
      <c r="B137" s="153" t="s">
        <v>137</v>
      </c>
      <c r="C137" s="154">
        <v>314013</v>
      </c>
      <c r="D137" s="153" t="s">
        <v>217</v>
      </c>
      <c r="E137" s="153" t="s">
        <v>168</v>
      </c>
      <c r="F137" s="153" t="s">
        <v>168</v>
      </c>
      <c r="G137" s="153" t="s">
        <v>218</v>
      </c>
      <c r="H137" s="153" t="s">
        <v>49</v>
      </c>
      <c r="I137" s="153" t="s">
        <v>50</v>
      </c>
      <c r="J137" s="153" t="s">
        <v>185</v>
      </c>
      <c r="K137" s="155">
        <v>0</v>
      </c>
      <c r="L137" s="155">
        <v>0</v>
      </c>
      <c r="M137" s="155">
        <v>1</v>
      </c>
      <c r="N137" s="156">
        <v>0.88</v>
      </c>
      <c r="O137" s="154">
        <v>0.8</v>
      </c>
      <c r="P137" s="154">
        <v>20</v>
      </c>
      <c r="Q137" s="155">
        <v>473974</v>
      </c>
      <c r="R137" s="153" t="s">
        <v>168</v>
      </c>
      <c r="S137" s="156">
        <v>45288.6</v>
      </c>
    </row>
    <row r="138" spans="1:19" ht="15">
      <c r="A138" s="153" t="s">
        <v>136</v>
      </c>
      <c r="B138" s="153" t="s">
        <v>137</v>
      </c>
      <c r="C138" s="154">
        <v>314013</v>
      </c>
      <c r="D138" s="153" t="s">
        <v>217</v>
      </c>
      <c r="E138" s="153" t="s">
        <v>168</v>
      </c>
      <c r="F138" s="153" t="s">
        <v>168</v>
      </c>
      <c r="G138" s="153" t="s">
        <v>218</v>
      </c>
      <c r="H138" s="153" t="s">
        <v>49</v>
      </c>
      <c r="I138" s="153" t="s">
        <v>50</v>
      </c>
      <c r="J138" s="153" t="s">
        <v>197</v>
      </c>
      <c r="K138" s="155">
        <v>0</v>
      </c>
      <c r="L138" s="155">
        <v>0</v>
      </c>
      <c r="M138" s="155">
        <v>1</v>
      </c>
      <c r="N138" s="156">
        <v>0.88</v>
      </c>
      <c r="O138" s="154">
        <v>0.8</v>
      </c>
      <c r="P138" s="154">
        <v>20</v>
      </c>
      <c r="Q138" s="155">
        <v>53507</v>
      </c>
      <c r="R138" s="153" t="s">
        <v>168</v>
      </c>
      <c r="S138" s="156">
        <v>22301.75</v>
      </c>
    </row>
    <row r="139" spans="1:19" ht="15">
      <c r="A139" s="153" t="s">
        <v>136</v>
      </c>
      <c r="B139" s="153" t="s">
        <v>137</v>
      </c>
      <c r="C139" s="154">
        <v>314013</v>
      </c>
      <c r="D139" s="153" t="s">
        <v>217</v>
      </c>
      <c r="E139" s="153" t="s">
        <v>168</v>
      </c>
      <c r="F139" s="153" t="s">
        <v>168</v>
      </c>
      <c r="G139" s="153" t="s">
        <v>218</v>
      </c>
      <c r="H139" s="153" t="s">
        <v>49</v>
      </c>
      <c r="I139" s="153" t="s">
        <v>50</v>
      </c>
      <c r="J139" s="153" t="s">
        <v>187</v>
      </c>
      <c r="K139" s="155">
        <v>0</v>
      </c>
      <c r="L139" s="155">
        <v>0</v>
      </c>
      <c r="M139" s="155">
        <v>1</v>
      </c>
      <c r="N139" s="156">
        <v>0.88</v>
      </c>
      <c r="O139" s="154">
        <v>0.8</v>
      </c>
      <c r="P139" s="154">
        <v>20</v>
      </c>
      <c r="Q139" s="155">
        <v>29482</v>
      </c>
      <c r="R139" s="153" t="s">
        <v>168</v>
      </c>
      <c r="S139" s="156">
        <v>6600</v>
      </c>
    </row>
    <row r="140" spans="1:19" ht="15">
      <c r="A140" s="153" t="s">
        <v>136</v>
      </c>
      <c r="B140" s="153" t="s">
        <v>137</v>
      </c>
      <c r="C140" s="154">
        <v>314013</v>
      </c>
      <c r="D140" s="153" t="s">
        <v>217</v>
      </c>
      <c r="E140" s="153" t="s">
        <v>168</v>
      </c>
      <c r="F140" s="153" t="s">
        <v>168</v>
      </c>
      <c r="G140" s="153" t="s">
        <v>218</v>
      </c>
      <c r="H140" s="153" t="s">
        <v>49</v>
      </c>
      <c r="I140" s="153" t="s">
        <v>50</v>
      </c>
      <c r="J140" s="153" t="s">
        <v>180</v>
      </c>
      <c r="K140" s="155">
        <v>0</v>
      </c>
      <c r="L140" s="155">
        <v>0</v>
      </c>
      <c r="M140" s="155">
        <v>1</v>
      </c>
      <c r="N140" s="156">
        <v>0.88</v>
      </c>
      <c r="O140" s="154">
        <v>0.8</v>
      </c>
      <c r="P140" s="154">
        <v>20</v>
      </c>
      <c r="Q140" s="155">
        <v>10070</v>
      </c>
      <c r="R140" s="153" t="s">
        <v>168</v>
      </c>
      <c r="S140" s="156">
        <v>2074.5</v>
      </c>
    </row>
    <row r="141" spans="1:19" ht="15">
      <c r="A141" s="153" t="s">
        <v>136</v>
      </c>
      <c r="B141" s="153" t="s">
        <v>137</v>
      </c>
      <c r="C141" s="154">
        <v>314014</v>
      </c>
      <c r="D141" s="153" t="s">
        <v>259</v>
      </c>
      <c r="E141" s="153" t="s">
        <v>168</v>
      </c>
      <c r="F141" s="153" t="s">
        <v>168</v>
      </c>
      <c r="G141" s="153" t="s">
        <v>218</v>
      </c>
      <c r="H141" s="153" t="s">
        <v>49</v>
      </c>
      <c r="I141" s="153" t="s">
        <v>50</v>
      </c>
      <c r="J141" s="153" t="s">
        <v>175</v>
      </c>
      <c r="K141" s="155">
        <v>0</v>
      </c>
      <c r="L141" s="155">
        <v>0</v>
      </c>
      <c r="M141" s="155">
        <v>1</v>
      </c>
      <c r="N141" s="156">
        <v>11.49</v>
      </c>
      <c r="O141" s="154">
        <v>0.8</v>
      </c>
      <c r="P141" s="154">
        <v>15</v>
      </c>
      <c r="Q141" s="155">
        <v>2577</v>
      </c>
      <c r="R141" s="153" t="s">
        <v>168</v>
      </c>
      <c r="S141" s="156">
        <v>2034.52</v>
      </c>
    </row>
    <row r="142" spans="1:19" ht="15">
      <c r="A142" s="153" t="s">
        <v>136</v>
      </c>
      <c r="B142" s="153" t="s">
        <v>137</v>
      </c>
      <c r="C142" s="154">
        <v>314014</v>
      </c>
      <c r="D142" s="153" t="s">
        <v>259</v>
      </c>
      <c r="E142" s="153" t="s">
        <v>168</v>
      </c>
      <c r="F142" s="153" t="s">
        <v>168</v>
      </c>
      <c r="G142" s="153" t="s">
        <v>218</v>
      </c>
      <c r="H142" s="153" t="s">
        <v>49</v>
      </c>
      <c r="I142" s="153" t="s">
        <v>50</v>
      </c>
      <c r="J142" s="153" t="s">
        <v>260</v>
      </c>
      <c r="K142" s="155">
        <v>0</v>
      </c>
      <c r="L142" s="155">
        <v>0</v>
      </c>
      <c r="M142" s="155">
        <v>1</v>
      </c>
      <c r="N142" s="156">
        <v>11.49</v>
      </c>
      <c r="O142" s="154">
        <v>0.8</v>
      </c>
      <c r="P142" s="154">
        <v>15</v>
      </c>
      <c r="Q142" s="155">
        <v>3354</v>
      </c>
      <c r="R142" s="153" t="s">
        <v>168</v>
      </c>
      <c r="S142" s="156">
        <v>2683.2</v>
      </c>
    </row>
    <row r="143" spans="1:19" ht="15">
      <c r="A143" s="153" t="s">
        <v>136</v>
      </c>
      <c r="B143" s="153" t="s">
        <v>137</v>
      </c>
      <c r="C143" s="154">
        <v>314016</v>
      </c>
      <c r="D143" s="153" t="s">
        <v>220</v>
      </c>
      <c r="E143" s="153" t="s">
        <v>168</v>
      </c>
      <c r="F143" s="153" t="s">
        <v>168</v>
      </c>
      <c r="G143" s="153" t="s">
        <v>196</v>
      </c>
      <c r="H143" s="153" t="s">
        <v>49</v>
      </c>
      <c r="I143" s="153" t="s">
        <v>50</v>
      </c>
      <c r="J143" s="153" t="s">
        <v>197</v>
      </c>
      <c r="K143" s="155">
        <v>0</v>
      </c>
      <c r="L143" s="155">
        <v>0</v>
      </c>
      <c r="M143" s="155">
        <v>403</v>
      </c>
      <c r="N143" s="156">
        <v>21797</v>
      </c>
      <c r="O143" s="154">
        <v>1</v>
      </c>
      <c r="P143" s="154">
        <v>12</v>
      </c>
      <c r="Q143" s="155">
        <v>1</v>
      </c>
      <c r="R143" s="153" t="s">
        <v>168</v>
      </c>
      <c r="S143" s="156">
        <v>750</v>
      </c>
    </row>
    <row r="144" spans="1:19" ht="15">
      <c r="A144" s="153" t="s">
        <v>136</v>
      </c>
      <c r="B144" s="153" t="s">
        <v>137</v>
      </c>
      <c r="C144" s="154">
        <v>314016</v>
      </c>
      <c r="D144" s="153" t="s">
        <v>220</v>
      </c>
      <c r="E144" s="153" t="s">
        <v>168</v>
      </c>
      <c r="F144" s="153" t="s">
        <v>168</v>
      </c>
      <c r="G144" s="153" t="s">
        <v>196</v>
      </c>
      <c r="H144" s="153" t="s">
        <v>49</v>
      </c>
      <c r="I144" s="153" t="s">
        <v>50</v>
      </c>
      <c r="J144" s="153" t="s">
        <v>250</v>
      </c>
      <c r="K144" s="155">
        <v>0</v>
      </c>
      <c r="L144" s="155">
        <v>0</v>
      </c>
      <c r="M144" s="155">
        <v>403</v>
      </c>
      <c r="N144" s="156">
        <v>21797</v>
      </c>
      <c r="O144" s="154">
        <v>1</v>
      </c>
      <c r="P144" s="154">
        <v>12</v>
      </c>
      <c r="Q144" s="155">
        <v>42</v>
      </c>
      <c r="R144" s="153" t="s">
        <v>168</v>
      </c>
      <c r="S144" s="156">
        <v>31500</v>
      </c>
    </row>
    <row r="145" spans="1:19" ht="15">
      <c r="A145" s="153" t="s">
        <v>136</v>
      </c>
      <c r="B145" s="153" t="s">
        <v>137</v>
      </c>
      <c r="C145" s="154">
        <v>314016</v>
      </c>
      <c r="D145" s="153" t="s">
        <v>220</v>
      </c>
      <c r="E145" s="153" t="s">
        <v>168</v>
      </c>
      <c r="F145" s="153" t="s">
        <v>168</v>
      </c>
      <c r="G145" s="153" t="s">
        <v>196</v>
      </c>
      <c r="H145" s="153" t="s">
        <v>49</v>
      </c>
      <c r="I145" s="153" t="s">
        <v>50</v>
      </c>
      <c r="J145" s="153" t="s">
        <v>188</v>
      </c>
      <c r="K145" s="155">
        <v>0</v>
      </c>
      <c r="L145" s="155">
        <v>0</v>
      </c>
      <c r="M145" s="155">
        <v>403</v>
      </c>
      <c r="N145" s="156">
        <v>21797</v>
      </c>
      <c r="O145" s="154">
        <v>1</v>
      </c>
      <c r="P145" s="154">
        <v>12</v>
      </c>
      <c r="Q145" s="155">
        <v>1</v>
      </c>
      <c r="R145" s="153" t="s">
        <v>168</v>
      </c>
      <c r="S145" s="156">
        <v>750</v>
      </c>
    </row>
    <row r="146" spans="1:19" ht="15">
      <c r="A146" s="153" t="s">
        <v>136</v>
      </c>
      <c r="B146" s="153" t="s">
        <v>137</v>
      </c>
      <c r="C146" s="154">
        <v>314016</v>
      </c>
      <c r="D146" s="153" t="s">
        <v>220</v>
      </c>
      <c r="E146" s="153" t="s">
        <v>168</v>
      </c>
      <c r="F146" s="153" t="s">
        <v>168</v>
      </c>
      <c r="G146" s="153" t="s">
        <v>196</v>
      </c>
      <c r="H146" s="153" t="s">
        <v>49</v>
      </c>
      <c r="I146" s="153" t="s">
        <v>50</v>
      </c>
      <c r="J146" s="153" t="s">
        <v>187</v>
      </c>
      <c r="K146" s="155">
        <v>0</v>
      </c>
      <c r="L146" s="155">
        <v>0</v>
      </c>
      <c r="M146" s="155">
        <v>403</v>
      </c>
      <c r="N146" s="156">
        <v>21797</v>
      </c>
      <c r="O146" s="154">
        <v>1</v>
      </c>
      <c r="P146" s="154">
        <v>12</v>
      </c>
      <c r="Q146" s="155">
        <v>1</v>
      </c>
      <c r="R146" s="153" t="s">
        <v>168</v>
      </c>
      <c r="S146" s="156">
        <v>750</v>
      </c>
    </row>
    <row r="147" spans="1:19" ht="15">
      <c r="A147" s="153" t="s">
        <v>136</v>
      </c>
      <c r="B147" s="153" t="s">
        <v>137</v>
      </c>
      <c r="C147" s="154">
        <v>314042</v>
      </c>
      <c r="D147" s="153" t="s">
        <v>302</v>
      </c>
      <c r="E147" s="153" t="s">
        <v>168</v>
      </c>
      <c r="F147" s="153" t="s">
        <v>168</v>
      </c>
      <c r="G147" s="153" t="s">
        <v>218</v>
      </c>
      <c r="H147" s="153" t="s">
        <v>41</v>
      </c>
      <c r="I147" s="153" t="s">
        <v>50</v>
      </c>
      <c r="J147" s="153" t="s">
        <v>177</v>
      </c>
      <c r="K147" s="155">
        <v>0</v>
      </c>
      <c r="L147" s="155">
        <v>0</v>
      </c>
      <c r="M147" s="155">
        <v>1</v>
      </c>
      <c r="N147" s="156">
        <v>4.61</v>
      </c>
      <c r="O147" s="154">
        <v>0.8</v>
      </c>
      <c r="P147" s="154">
        <v>15</v>
      </c>
      <c r="Q147" s="155">
        <v>286680</v>
      </c>
      <c r="R147" s="153" t="s">
        <v>168</v>
      </c>
      <c r="S147" s="156">
        <v>143340</v>
      </c>
    </row>
    <row r="148" spans="1:19" ht="15">
      <c r="A148" s="153" t="s">
        <v>136</v>
      </c>
      <c r="B148" s="153" t="s">
        <v>137</v>
      </c>
      <c r="C148" s="154">
        <v>314042</v>
      </c>
      <c r="D148" s="153" t="s">
        <v>302</v>
      </c>
      <c r="E148" s="153" t="s">
        <v>168</v>
      </c>
      <c r="F148" s="153" t="s">
        <v>168</v>
      </c>
      <c r="G148" s="153" t="s">
        <v>218</v>
      </c>
      <c r="H148" s="153" t="s">
        <v>41</v>
      </c>
      <c r="I148" s="153" t="s">
        <v>50</v>
      </c>
      <c r="J148" s="153" t="s">
        <v>185</v>
      </c>
      <c r="K148" s="155">
        <v>0</v>
      </c>
      <c r="L148" s="155">
        <v>0</v>
      </c>
      <c r="M148" s="155">
        <v>1</v>
      </c>
      <c r="N148" s="156">
        <v>4.61</v>
      </c>
      <c r="O148" s="154">
        <v>0.8</v>
      </c>
      <c r="P148" s="154">
        <v>15</v>
      </c>
      <c r="Q148" s="155">
        <v>819331</v>
      </c>
      <c r="R148" s="153" t="s">
        <v>168</v>
      </c>
      <c r="S148" s="156">
        <v>409665.5</v>
      </c>
    </row>
    <row r="149" spans="1:19" ht="15">
      <c r="A149" s="153" t="s">
        <v>136</v>
      </c>
      <c r="B149" s="153" t="s">
        <v>137</v>
      </c>
      <c r="C149" s="154">
        <v>314042</v>
      </c>
      <c r="D149" s="153" t="s">
        <v>302</v>
      </c>
      <c r="E149" s="153" t="s">
        <v>168</v>
      </c>
      <c r="F149" s="153" t="s">
        <v>168</v>
      </c>
      <c r="G149" s="153" t="s">
        <v>218</v>
      </c>
      <c r="H149" s="153" t="s">
        <v>41</v>
      </c>
      <c r="I149" s="153" t="s">
        <v>50</v>
      </c>
      <c r="J149" s="153" t="s">
        <v>290</v>
      </c>
      <c r="K149" s="155">
        <v>0</v>
      </c>
      <c r="L149" s="155">
        <v>0</v>
      </c>
      <c r="M149" s="155">
        <v>1</v>
      </c>
      <c r="N149" s="156">
        <v>4.61</v>
      </c>
      <c r="O149" s="154">
        <v>0.8</v>
      </c>
      <c r="P149" s="154">
        <v>15</v>
      </c>
      <c r="Q149" s="155">
        <v>0</v>
      </c>
      <c r="R149" s="153" t="s">
        <v>168</v>
      </c>
      <c r="S149" s="156">
        <v>0</v>
      </c>
    </row>
    <row r="150" spans="1:19" ht="15">
      <c r="A150" s="153" t="s">
        <v>136</v>
      </c>
      <c r="B150" s="153" t="s">
        <v>137</v>
      </c>
      <c r="C150" s="154">
        <v>314046</v>
      </c>
      <c r="D150" s="153" t="s">
        <v>303</v>
      </c>
      <c r="E150" s="153" t="s">
        <v>168</v>
      </c>
      <c r="F150" s="153" t="s">
        <v>168</v>
      </c>
      <c r="G150" s="153" t="s">
        <v>304</v>
      </c>
      <c r="H150" s="153" t="s">
        <v>49</v>
      </c>
      <c r="I150" s="153" t="s">
        <v>50</v>
      </c>
      <c r="J150" s="153" t="s">
        <v>170</v>
      </c>
      <c r="K150" s="155">
        <v>0</v>
      </c>
      <c r="L150" s="155">
        <v>0</v>
      </c>
      <c r="M150" s="155">
        <v>8.67</v>
      </c>
      <c r="N150" s="156">
        <v>11.11</v>
      </c>
      <c r="O150" s="154">
        <v>1</v>
      </c>
      <c r="P150" s="154">
        <v>12</v>
      </c>
      <c r="Q150" s="155">
        <v>240.3690888119954</v>
      </c>
      <c r="R150" s="153" t="s">
        <v>168</v>
      </c>
      <c r="S150" s="156">
        <v>750</v>
      </c>
    </row>
    <row r="151" spans="1:19" ht="15">
      <c r="A151" s="153" t="s">
        <v>136</v>
      </c>
      <c r="B151" s="153" t="s">
        <v>137</v>
      </c>
      <c r="C151" s="154">
        <v>314050</v>
      </c>
      <c r="D151" s="153" t="s">
        <v>305</v>
      </c>
      <c r="E151" s="153" t="s">
        <v>168</v>
      </c>
      <c r="F151" s="153" t="s">
        <v>168</v>
      </c>
      <c r="G151" s="153" t="s">
        <v>218</v>
      </c>
      <c r="H151" s="153" t="s">
        <v>41</v>
      </c>
      <c r="I151" s="153" t="s">
        <v>50</v>
      </c>
      <c r="J151" s="153" t="s">
        <v>175</v>
      </c>
      <c r="K151" s="155">
        <v>0</v>
      </c>
      <c r="L151" s="155">
        <v>0</v>
      </c>
      <c r="M151" s="155">
        <v>1</v>
      </c>
      <c r="N151" s="156">
        <v>2.44</v>
      </c>
      <c r="O151" s="154">
        <v>1</v>
      </c>
      <c r="P151" s="154">
        <v>20</v>
      </c>
      <c r="Q151" s="155">
        <v>36899</v>
      </c>
      <c r="R151" s="153" t="s">
        <v>168</v>
      </c>
      <c r="S151" s="156">
        <v>16805.2</v>
      </c>
    </row>
    <row r="152" spans="1:19" ht="25.5">
      <c r="A152" s="153" t="s">
        <v>146</v>
      </c>
      <c r="B152" s="153" t="s">
        <v>147</v>
      </c>
      <c r="C152" s="154">
        <v>315002</v>
      </c>
      <c r="D152" s="153" t="s">
        <v>223</v>
      </c>
      <c r="E152" s="153" t="s">
        <v>213</v>
      </c>
      <c r="F152" s="153" t="s">
        <v>224</v>
      </c>
      <c r="G152" s="153" t="s">
        <v>215</v>
      </c>
      <c r="H152" s="153" t="s">
        <v>38</v>
      </c>
      <c r="I152" s="153" t="s">
        <v>222</v>
      </c>
      <c r="J152" s="153" t="s">
        <v>202</v>
      </c>
      <c r="K152" s="155">
        <v>0</v>
      </c>
      <c r="L152" s="155">
        <v>0</v>
      </c>
      <c r="M152" s="155">
        <v>11.222</v>
      </c>
      <c r="N152" s="156">
        <v>175.2956</v>
      </c>
      <c r="O152" s="154">
        <v>0.89</v>
      </c>
      <c r="P152" s="154">
        <v>13</v>
      </c>
      <c r="Q152" s="155">
        <v>1412</v>
      </c>
      <c r="R152" s="153" t="s">
        <v>168</v>
      </c>
      <c r="S152" s="156">
        <v>42360</v>
      </c>
    </row>
    <row r="153" spans="1:19" ht="15">
      <c r="A153" s="153" t="s">
        <v>146</v>
      </c>
      <c r="B153" s="153" t="s">
        <v>147</v>
      </c>
      <c r="C153" s="154">
        <v>315003</v>
      </c>
      <c r="D153" s="153" t="s">
        <v>211</v>
      </c>
      <c r="E153" s="153" t="s">
        <v>168</v>
      </c>
      <c r="F153" s="153" t="s">
        <v>168</v>
      </c>
      <c r="G153" s="153" t="s">
        <v>225</v>
      </c>
      <c r="H153" s="153" t="s">
        <v>41</v>
      </c>
      <c r="I153" s="153" t="s">
        <v>222</v>
      </c>
      <c r="J153" s="153" t="s">
        <v>202</v>
      </c>
      <c r="K153" s="155">
        <v>0</v>
      </c>
      <c r="L153" s="155">
        <v>0</v>
      </c>
      <c r="M153" s="155">
        <v>34.56</v>
      </c>
      <c r="N153" s="156">
        <v>479.52</v>
      </c>
      <c r="O153" s="154">
        <v>0.89</v>
      </c>
      <c r="P153" s="154">
        <v>18</v>
      </c>
      <c r="Q153" s="155">
        <v>64</v>
      </c>
      <c r="R153" s="153" t="s">
        <v>168</v>
      </c>
      <c r="S153" s="156">
        <v>6400</v>
      </c>
    </row>
    <row r="154" spans="1:19" ht="15">
      <c r="A154" s="153" t="s">
        <v>146</v>
      </c>
      <c r="B154" s="153" t="s">
        <v>147</v>
      </c>
      <c r="C154" s="154">
        <v>315004</v>
      </c>
      <c r="D154" s="153" t="s">
        <v>226</v>
      </c>
      <c r="E154" s="153" t="s">
        <v>168</v>
      </c>
      <c r="F154" s="153" t="s">
        <v>168</v>
      </c>
      <c r="G154" s="153" t="s">
        <v>227</v>
      </c>
      <c r="H154" s="153" t="s">
        <v>41</v>
      </c>
      <c r="I154" s="153" t="s">
        <v>222</v>
      </c>
      <c r="J154" s="153" t="s">
        <v>202</v>
      </c>
      <c r="K154" s="155">
        <v>0.1630509</v>
      </c>
      <c r="L154" s="155">
        <v>9.982065E-05</v>
      </c>
      <c r="M154" s="155">
        <v>0.03133215</v>
      </c>
      <c r="N154" s="156">
        <v>0.757</v>
      </c>
      <c r="O154" s="154">
        <v>0.89</v>
      </c>
      <c r="P154" s="154">
        <v>20</v>
      </c>
      <c r="Q154" s="155">
        <v>2910232</v>
      </c>
      <c r="R154" s="153" t="s">
        <v>168</v>
      </c>
      <c r="S154" s="156">
        <v>436534.8</v>
      </c>
    </row>
    <row r="155" spans="1:19" ht="15">
      <c r="A155" s="153" t="s">
        <v>146</v>
      </c>
      <c r="B155" s="153" t="s">
        <v>147</v>
      </c>
      <c r="C155" s="154">
        <v>315005</v>
      </c>
      <c r="D155" s="153" t="s">
        <v>228</v>
      </c>
      <c r="E155" s="153" t="s">
        <v>229</v>
      </c>
      <c r="F155" s="153" t="s">
        <v>230</v>
      </c>
      <c r="G155" s="153" t="s">
        <v>227</v>
      </c>
      <c r="H155" s="153" t="s">
        <v>41</v>
      </c>
      <c r="I155" s="153" t="s">
        <v>222</v>
      </c>
      <c r="J155" s="153" t="s">
        <v>202</v>
      </c>
      <c r="K155" s="155">
        <v>0.413897</v>
      </c>
      <c r="L155" s="155">
        <v>0.000185248</v>
      </c>
      <c r="M155" s="155">
        <v>0.0992756</v>
      </c>
      <c r="N155" s="156">
        <v>1.3222</v>
      </c>
      <c r="O155" s="154">
        <v>0.89</v>
      </c>
      <c r="P155" s="154">
        <v>20</v>
      </c>
      <c r="Q155" s="155">
        <v>1179989</v>
      </c>
      <c r="R155" s="153" t="s">
        <v>168</v>
      </c>
      <c r="S155" s="156">
        <v>176998.35</v>
      </c>
    </row>
    <row r="156" spans="1:19" ht="15">
      <c r="A156" s="153" t="s">
        <v>146</v>
      </c>
      <c r="B156" s="153" t="s">
        <v>147</v>
      </c>
      <c r="C156" s="154">
        <v>315006</v>
      </c>
      <c r="D156" s="153" t="s">
        <v>231</v>
      </c>
      <c r="E156" s="153" t="s">
        <v>232</v>
      </c>
      <c r="F156" s="153" t="s">
        <v>233</v>
      </c>
      <c r="G156" s="153" t="s">
        <v>234</v>
      </c>
      <c r="H156" s="153" t="s">
        <v>38</v>
      </c>
      <c r="I156" s="153" t="s">
        <v>222</v>
      </c>
      <c r="J156" s="153" t="s">
        <v>202</v>
      </c>
      <c r="K156" s="155">
        <v>0</v>
      </c>
      <c r="L156" s="155">
        <v>0</v>
      </c>
      <c r="M156" s="155">
        <v>5.3</v>
      </c>
      <c r="N156" s="156">
        <v>183.6443</v>
      </c>
      <c r="O156" s="154">
        <v>0.8</v>
      </c>
      <c r="P156" s="154">
        <v>13</v>
      </c>
      <c r="Q156" s="155">
        <v>5358</v>
      </c>
      <c r="R156" s="153" t="s">
        <v>168</v>
      </c>
      <c r="S156" s="156">
        <v>160740</v>
      </c>
    </row>
    <row r="157" spans="1:19" ht="38.25">
      <c r="A157" s="153" t="s">
        <v>146</v>
      </c>
      <c r="B157" s="153" t="s">
        <v>147</v>
      </c>
      <c r="C157" s="154">
        <v>315008</v>
      </c>
      <c r="D157" s="153" t="s">
        <v>235</v>
      </c>
      <c r="E157" s="153" t="s">
        <v>236</v>
      </c>
      <c r="F157" s="153" t="s">
        <v>237</v>
      </c>
      <c r="G157" s="153" t="s">
        <v>207</v>
      </c>
      <c r="H157" s="153" t="s">
        <v>38</v>
      </c>
      <c r="I157" s="153" t="s">
        <v>222</v>
      </c>
      <c r="J157" s="153" t="s">
        <v>202</v>
      </c>
      <c r="K157" s="155">
        <v>0</v>
      </c>
      <c r="L157" s="155">
        <v>0</v>
      </c>
      <c r="M157" s="155">
        <v>19.65001334022</v>
      </c>
      <c r="N157" s="156">
        <v>246.1367</v>
      </c>
      <c r="O157" s="154">
        <v>0.8</v>
      </c>
      <c r="P157" s="154">
        <v>14</v>
      </c>
      <c r="Q157" s="155">
        <v>15255</v>
      </c>
      <c r="R157" s="153" t="s">
        <v>168</v>
      </c>
      <c r="S157" s="156">
        <v>533965</v>
      </c>
    </row>
    <row r="158" spans="1:19" ht="15">
      <c r="A158" s="153" t="s">
        <v>146</v>
      </c>
      <c r="B158" s="153" t="s">
        <v>147</v>
      </c>
      <c r="C158" s="154">
        <v>315014</v>
      </c>
      <c r="D158" s="153" t="s">
        <v>238</v>
      </c>
      <c r="E158" s="153" t="s">
        <v>168</v>
      </c>
      <c r="F158" s="153" t="s">
        <v>168</v>
      </c>
      <c r="G158" s="153" t="s">
        <v>225</v>
      </c>
      <c r="H158" s="153" t="s">
        <v>41</v>
      </c>
      <c r="I158" s="153" t="s">
        <v>222</v>
      </c>
      <c r="J158" s="153" t="s">
        <v>202</v>
      </c>
      <c r="K158" s="155">
        <v>0</v>
      </c>
      <c r="L158" s="155">
        <v>0</v>
      </c>
      <c r="M158" s="155">
        <v>40.176</v>
      </c>
      <c r="N158" s="156">
        <v>549.36</v>
      </c>
      <c r="O158" s="154">
        <v>0.89</v>
      </c>
      <c r="P158" s="154">
        <v>18</v>
      </c>
      <c r="Q158" s="155">
        <v>1137</v>
      </c>
      <c r="R158" s="153" t="s">
        <v>168</v>
      </c>
      <c r="S158" s="156">
        <v>227400</v>
      </c>
    </row>
    <row r="159" spans="1:19" ht="15">
      <c r="A159" s="153" t="s">
        <v>146</v>
      </c>
      <c r="B159" s="153" t="s">
        <v>147</v>
      </c>
      <c r="C159" s="154">
        <v>315016</v>
      </c>
      <c r="D159" s="153" t="s">
        <v>306</v>
      </c>
      <c r="E159" s="153" t="s">
        <v>307</v>
      </c>
      <c r="F159" s="153" t="s">
        <v>308</v>
      </c>
      <c r="G159" s="153" t="s">
        <v>309</v>
      </c>
      <c r="H159" s="153" t="s">
        <v>38</v>
      </c>
      <c r="I159" s="153" t="s">
        <v>222</v>
      </c>
      <c r="J159" s="153" t="s">
        <v>202</v>
      </c>
      <c r="K159" s="155">
        <v>0</v>
      </c>
      <c r="L159" s="155">
        <v>0</v>
      </c>
      <c r="M159" s="155">
        <v>6.733</v>
      </c>
      <c r="N159" s="156">
        <v>7.1165</v>
      </c>
      <c r="O159" s="154">
        <v>0.89</v>
      </c>
      <c r="P159" s="154">
        <v>9</v>
      </c>
      <c r="Q159" s="155">
        <v>200</v>
      </c>
      <c r="R159" s="153" t="s">
        <v>168</v>
      </c>
      <c r="S159" s="156">
        <v>555</v>
      </c>
    </row>
    <row r="160" spans="1:19" ht="15">
      <c r="A160" s="153" t="s">
        <v>146</v>
      </c>
      <c r="B160" s="153" t="s">
        <v>147</v>
      </c>
      <c r="C160" s="154">
        <v>315024</v>
      </c>
      <c r="D160" s="153" t="s">
        <v>310</v>
      </c>
      <c r="E160" s="153" t="s">
        <v>168</v>
      </c>
      <c r="F160" s="153" t="s">
        <v>168</v>
      </c>
      <c r="G160" s="153" t="s">
        <v>311</v>
      </c>
      <c r="H160" s="153" t="s">
        <v>41</v>
      </c>
      <c r="I160" s="153" t="s">
        <v>222</v>
      </c>
      <c r="J160" s="153" t="s">
        <v>202</v>
      </c>
      <c r="K160" s="155">
        <v>168.8</v>
      </c>
      <c r="L160" s="155">
        <v>0</v>
      </c>
      <c r="M160" s="155">
        <v>92.3</v>
      </c>
      <c r="N160" s="156">
        <v>58</v>
      </c>
      <c r="O160" s="154">
        <v>0.89</v>
      </c>
      <c r="P160" s="154">
        <v>12</v>
      </c>
      <c r="Q160" s="155">
        <v>736</v>
      </c>
      <c r="R160" s="153" t="s">
        <v>168</v>
      </c>
      <c r="S160" s="156">
        <v>7360</v>
      </c>
    </row>
    <row r="161" spans="1:19" ht="15">
      <c r="A161" s="153" t="s">
        <v>146</v>
      </c>
      <c r="B161" s="153" t="s">
        <v>147</v>
      </c>
      <c r="C161" s="154">
        <v>315025</v>
      </c>
      <c r="D161" s="153" t="s">
        <v>312</v>
      </c>
      <c r="E161" s="153" t="s">
        <v>168</v>
      </c>
      <c r="F161" s="153" t="s">
        <v>168</v>
      </c>
      <c r="G161" s="153" t="s">
        <v>313</v>
      </c>
      <c r="H161" s="153" t="s">
        <v>45</v>
      </c>
      <c r="I161" s="153" t="s">
        <v>222</v>
      </c>
      <c r="J161" s="153" t="s">
        <v>202</v>
      </c>
      <c r="K161" s="155">
        <v>0</v>
      </c>
      <c r="L161" s="155">
        <v>0</v>
      </c>
      <c r="M161" s="155">
        <v>13</v>
      </c>
      <c r="N161" s="156">
        <v>55</v>
      </c>
      <c r="O161" s="154">
        <v>0.89</v>
      </c>
      <c r="P161" s="154">
        <v>15</v>
      </c>
      <c r="Q161" s="155">
        <v>124</v>
      </c>
      <c r="R161" s="153" t="s">
        <v>168</v>
      </c>
      <c r="S161" s="156">
        <v>3720</v>
      </c>
    </row>
    <row r="162" spans="1:19" ht="15">
      <c r="A162" s="153" t="s">
        <v>146</v>
      </c>
      <c r="B162" s="153" t="s">
        <v>147</v>
      </c>
      <c r="C162" s="154">
        <v>315026</v>
      </c>
      <c r="D162" s="153" t="s">
        <v>314</v>
      </c>
      <c r="E162" s="153" t="s">
        <v>168</v>
      </c>
      <c r="F162" s="153" t="s">
        <v>168</v>
      </c>
      <c r="G162" s="153" t="s">
        <v>315</v>
      </c>
      <c r="H162" s="153" t="s">
        <v>41</v>
      </c>
      <c r="I162" s="153" t="s">
        <v>222</v>
      </c>
      <c r="J162" s="153" t="s">
        <v>202</v>
      </c>
      <c r="K162" s="155">
        <v>0</v>
      </c>
      <c r="L162" s="155">
        <v>0</v>
      </c>
      <c r="M162" s="155">
        <v>32.5</v>
      </c>
      <c r="N162" s="156">
        <v>5530</v>
      </c>
      <c r="O162" s="154">
        <v>0.89</v>
      </c>
      <c r="P162" s="154">
        <v>20</v>
      </c>
      <c r="Q162" s="155">
        <v>143</v>
      </c>
      <c r="R162" s="153" t="s">
        <v>168</v>
      </c>
      <c r="S162" s="156">
        <v>28600</v>
      </c>
    </row>
    <row r="163" spans="1:19" ht="15">
      <c r="A163" s="153" t="s">
        <v>146</v>
      </c>
      <c r="B163" s="153" t="s">
        <v>147</v>
      </c>
      <c r="C163" s="154">
        <v>315027</v>
      </c>
      <c r="D163" s="153" t="s">
        <v>316</v>
      </c>
      <c r="E163" s="153" t="s">
        <v>168</v>
      </c>
      <c r="F163" s="153" t="s">
        <v>168</v>
      </c>
      <c r="G163" s="153" t="s">
        <v>317</v>
      </c>
      <c r="H163" s="153" t="s">
        <v>41</v>
      </c>
      <c r="I163" s="153" t="s">
        <v>222</v>
      </c>
      <c r="J163" s="153" t="s">
        <v>202</v>
      </c>
      <c r="K163" s="155">
        <v>0.4686</v>
      </c>
      <c r="L163" s="155">
        <v>0.00043</v>
      </c>
      <c r="M163" s="155">
        <v>0.1</v>
      </c>
      <c r="N163" s="156">
        <v>0.5</v>
      </c>
      <c r="O163" s="154">
        <v>0.89</v>
      </c>
      <c r="P163" s="154">
        <v>20</v>
      </c>
      <c r="Q163" s="155">
        <v>190005</v>
      </c>
      <c r="R163" s="153" t="s">
        <v>168</v>
      </c>
      <c r="S163" s="156">
        <v>28500.75</v>
      </c>
    </row>
    <row r="164" spans="1:19" ht="15">
      <c r="A164" s="153" t="s">
        <v>146</v>
      </c>
      <c r="B164" s="153" t="s">
        <v>147</v>
      </c>
      <c r="C164" s="154">
        <v>315028</v>
      </c>
      <c r="D164" s="153" t="s">
        <v>318</v>
      </c>
      <c r="E164" s="153" t="s">
        <v>168</v>
      </c>
      <c r="F164" s="153" t="s">
        <v>168</v>
      </c>
      <c r="G164" s="153" t="s">
        <v>317</v>
      </c>
      <c r="H164" s="153" t="s">
        <v>41</v>
      </c>
      <c r="I164" s="153" t="s">
        <v>222</v>
      </c>
      <c r="J164" s="153" t="s">
        <v>202</v>
      </c>
      <c r="K164" s="155">
        <v>0.2595</v>
      </c>
      <c r="L164" s="155">
        <v>0.00032</v>
      </c>
      <c r="M164" s="155">
        <v>0.12</v>
      </c>
      <c r="N164" s="156">
        <v>0.9</v>
      </c>
      <c r="O164" s="154">
        <v>0.89</v>
      </c>
      <c r="P164" s="154">
        <v>20</v>
      </c>
      <c r="Q164" s="155">
        <v>104960</v>
      </c>
      <c r="R164" s="153" t="s">
        <v>168</v>
      </c>
      <c r="S164" s="156">
        <v>15744</v>
      </c>
    </row>
    <row r="165" spans="1:19" ht="15">
      <c r="A165" s="153" t="s">
        <v>146</v>
      </c>
      <c r="B165" s="153" t="s">
        <v>147</v>
      </c>
      <c r="C165" s="154">
        <v>315029</v>
      </c>
      <c r="D165" s="153" t="s">
        <v>319</v>
      </c>
      <c r="E165" s="153" t="s">
        <v>168</v>
      </c>
      <c r="F165" s="153" t="s">
        <v>168</v>
      </c>
      <c r="G165" s="153" t="s">
        <v>320</v>
      </c>
      <c r="H165" s="153" t="s">
        <v>38</v>
      </c>
      <c r="I165" s="153" t="s">
        <v>222</v>
      </c>
      <c r="J165" s="153" t="s">
        <v>202</v>
      </c>
      <c r="K165" s="155">
        <v>52</v>
      </c>
      <c r="L165" s="155">
        <v>0</v>
      </c>
      <c r="M165" s="155">
        <v>16</v>
      </c>
      <c r="N165" s="156">
        <v>102</v>
      </c>
      <c r="O165" s="154">
        <v>0.8</v>
      </c>
      <c r="P165" s="154">
        <v>10</v>
      </c>
      <c r="Q165" s="155">
        <v>561</v>
      </c>
      <c r="R165" s="153" t="s">
        <v>168</v>
      </c>
      <c r="S165" s="156">
        <v>16830</v>
      </c>
    </row>
    <row r="166" spans="1:19" ht="15">
      <c r="A166" s="153" t="s">
        <v>146</v>
      </c>
      <c r="B166" s="153" t="s">
        <v>147</v>
      </c>
      <c r="C166" s="154">
        <v>315030</v>
      </c>
      <c r="D166" s="153" t="s">
        <v>321</v>
      </c>
      <c r="E166" s="153" t="s">
        <v>168</v>
      </c>
      <c r="F166" s="153" t="s">
        <v>168</v>
      </c>
      <c r="G166" s="153" t="s">
        <v>320</v>
      </c>
      <c r="H166" s="153" t="s">
        <v>38</v>
      </c>
      <c r="I166" s="153" t="s">
        <v>222</v>
      </c>
      <c r="J166" s="153" t="s">
        <v>202</v>
      </c>
      <c r="K166" s="155">
        <v>40</v>
      </c>
      <c r="L166" s="155">
        <v>0</v>
      </c>
      <c r="M166" s="155">
        <v>27</v>
      </c>
      <c r="N166" s="156">
        <v>175</v>
      </c>
      <c r="O166" s="154">
        <v>0.8</v>
      </c>
      <c r="P166" s="154">
        <v>10</v>
      </c>
      <c r="Q166" s="155">
        <v>76</v>
      </c>
      <c r="R166" s="153" t="s">
        <v>168</v>
      </c>
      <c r="S166" s="156">
        <v>2660</v>
      </c>
    </row>
    <row r="167" spans="1:19" ht="15">
      <c r="A167" s="153" t="s">
        <v>146</v>
      </c>
      <c r="B167" s="153" t="s">
        <v>147</v>
      </c>
      <c r="C167" s="154">
        <v>315031</v>
      </c>
      <c r="D167" s="153" t="s">
        <v>322</v>
      </c>
      <c r="E167" s="153" t="s">
        <v>168</v>
      </c>
      <c r="F167" s="153" t="s">
        <v>168</v>
      </c>
      <c r="G167" s="153" t="s">
        <v>320</v>
      </c>
      <c r="H167" s="153" t="s">
        <v>38</v>
      </c>
      <c r="I167" s="153" t="s">
        <v>222</v>
      </c>
      <c r="J167" s="153" t="s">
        <v>202</v>
      </c>
      <c r="K167" s="155">
        <v>48</v>
      </c>
      <c r="L167" s="155">
        <v>0</v>
      </c>
      <c r="M167" s="155">
        <v>43</v>
      </c>
      <c r="N167" s="156">
        <v>200</v>
      </c>
      <c r="O167" s="154">
        <v>0.8</v>
      </c>
      <c r="P167" s="154">
        <v>10</v>
      </c>
      <c r="Q167" s="155">
        <v>1022</v>
      </c>
      <c r="R167" s="153" t="s">
        <v>168</v>
      </c>
      <c r="S167" s="156">
        <v>76650</v>
      </c>
    </row>
    <row r="168" spans="1:19" ht="25.5">
      <c r="A168" s="153" t="s">
        <v>88</v>
      </c>
      <c r="B168" s="153" t="s">
        <v>89</v>
      </c>
      <c r="C168" s="154">
        <v>351001</v>
      </c>
      <c r="D168" s="153" t="s">
        <v>323</v>
      </c>
      <c r="E168" s="153" t="s">
        <v>168</v>
      </c>
      <c r="F168" s="153" t="s">
        <v>168</v>
      </c>
      <c r="G168" s="153" t="s">
        <v>324</v>
      </c>
      <c r="H168" s="153" t="s">
        <v>49</v>
      </c>
      <c r="I168" s="153" t="s">
        <v>50</v>
      </c>
      <c r="J168" s="153" t="s">
        <v>202</v>
      </c>
      <c r="K168" s="155">
        <v>0</v>
      </c>
      <c r="L168" s="155">
        <v>0</v>
      </c>
      <c r="M168" s="155">
        <v>79</v>
      </c>
      <c r="N168" s="156">
        <v>425</v>
      </c>
      <c r="O168" s="154">
        <v>0.8</v>
      </c>
      <c r="P168" s="154">
        <v>10</v>
      </c>
      <c r="Q168" s="155">
        <v>316</v>
      </c>
      <c r="R168" s="153" t="s">
        <v>168</v>
      </c>
      <c r="S168" s="156">
        <v>41238</v>
      </c>
    </row>
    <row r="169" spans="1:19" ht="25.5">
      <c r="A169" s="153" t="s">
        <v>88</v>
      </c>
      <c r="B169" s="153" t="s">
        <v>89</v>
      </c>
      <c r="C169" s="154">
        <v>351002</v>
      </c>
      <c r="D169" s="153" t="s">
        <v>325</v>
      </c>
      <c r="E169" s="153" t="s">
        <v>168</v>
      </c>
      <c r="F169" s="153" t="s">
        <v>168</v>
      </c>
      <c r="G169" s="153" t="s">
        <v>324</v>
      </c>
      <c r="H169" s="153" t="s">
        <v>49</v>
      </c>
      <c r="I169" s="153" t="s">
        <v>50</v>
      </c>
      <c r="J169" s="153" t="s">
        <v>202</v>
      </c>
      <c r="K169" s="155">
        <v>0</v>
      </c>
      <c r="L169" s="155">
        <v>0</v>
      </c>
      <c r="M169" s="155">
        <v>79</v>
      </c>
      <c r="N169" s="156">
        <v>425</v>
      </c>
      <c r="O169" s="154">
        <v>0.8</v>
      </c>
      <c r="P169" s="154">
        <v>8</v>
      </c>
      <c r="Q169" s="155">
        <v>145</v>
      </c>
      <c r="R169" s="153" t="s">
        <v>168</v>
      </c>
      <c r="S169" s="156">
        <v>18922.5</v>
      </c>
    </row>
    <row r="170" spans="1:19" ht="15">
      <c r="A170" s="153" t="s">
        <v>88</v>
      </c>
      <c r="B170" s="153" t="s">
        <v>89</v>
      </c>
      <c r="C170" s="154">
        <v>351003</v>
      </c>
      <c r="D170" s="153" t="s">
        <v>326</v>
      </c>
      <c r="E170" s="153" t="s">
        <v>168</v>
      </c>
      <c r="F170" s="153" t="s">
        <v>168</v>
      </c>
      <c r="G170" s="153" t="s">
        <v>327</v>
      </c>
      <c r="H170" s="153" t="s">
        <v>49</v>
      </c>
      <c r="I170" s="153" t="s">
        <v>50</v>
      </c>
      <c r="J170" s="153" t="s">
        <v>202</v>
      </c>
      <c r="K170" s="155">
        <v>0</v>
      </c>
      <c r="L170" s="155">
        <v>0</v>
      </c>
      <c r="M170" s="155">
        <v>9</v>
      </c>
      <c r="N170" s="156">
        <v>39.33</v>
      </c>
      <c r="O170" s="154">
        <v>0.8</v>
      </c>
      <c r="P170" s="154">
        <v>15</v>
      </c>
      <c r="Q170" s="155">
        <v>1</v>
      </c>
      <c r="R170" s="153" t="s">
        <v>168</v>
      </c>
      <c r="S170" s="156">
        <v>29.5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40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B1">
      <selection activeCell="B1" sqref="B1"/>
    </sheetView>
  </sheetViews>
  <sheetFormatPr defaultColWidth="9.33203125" defaultRowHeight="12.75"/>
  <cols>
    <col min="1" max="1" width="25.66015625" style="51" customWidth="1"/>
    <col min="2" max="2" width="78.16015625" style="51" bestFit="1" customWidth="1"/>
    <col min="3" max="4" width="24.66015625" style="51" bestFit="1" customWidth="1"/>
    <col min="5" max="5" width="21" style="51" customWidth="1"/>
    <col min="6" max="6" width="21.66015625" style="51" bestFit="1" customWidth="1"/>
    <col min="7" max="7" width="22.83203125" style="51" bestFit="1" customWidth="1"/>
    <col min="8" max="8" width="25.66015625" style="51" bestFit="1" customWidth="1"/>
    <col min="9" max="16384" width="9.33203125" style="51" customWidth="1"/>
  </cols>
  <sheetData>
    <row r="1" s="68" customFormat="1" ht="20.25">
      <c r="A1" s="67" t="str">
        <f>'Portfolio Metrics'!A1</f>
        <v>Southern California Gas Company</v>
      </c>
    </row>
    <row r="2" s="68" customFormat="1" ht="20.25">
      <c r="A2" s="24" t="s">
        <v>73</v>
      </c>
    </row>
    <row r="3" s="68" customFormat="1" ht="20.25">
      <c r="A3" s="67" t="str">
        <f>'Portfolio Metrics'!A3</f>
        <v>Quarter Ending December 2006</v>
      </c>
    </row>
    <row r="5" ht="16.5" thickBot="1">
      <c r="A5" s="3" t="s">
        <v>67</v>
      </c>
    </row>
    <row r="6" spans="1:8" ht="48" thickBot="1">
      <c r="A6" s="47" t="s">
        <v>26</v>
      </c>
      <c r="B6" s="48" t="s">
        <v>9</v>
      </c>
      <c r="C6" s="49" t="s">
        <v>31</v>
      </c>
      <c r="D6" s="49" t="s">
        <v>32</v>
      </c>
      <c r="E6" s="49" t="s">
        <v>27</v>
      </c>
      <c r="F6" s="49" t="s">
        <v>33</v>
      </c>
      <c r="G6" s="49" t="s">
        <v>28</v>
      </c>
      <c r="H6" s="50" t="s">
        <v>29</v>
      </c>
    </row>
    <row r="7" spans="1:8" ht="15">
      <c r="A7" s="52" t="s">
        <v>76</v>
      </c>
      <c r="B7" s="53" t="s">
        <v>77</v>
      </c>
      <c r="C7" s="54">
        <v>3270000</v>
      </c>
      <c r="D7" s="54">
        <v>3505276.7578125</v>
      </c>
      <c r="E7" s="54">
        <v>23997.48469399615</v>
      </c>
      <c r="F7" s="54">
        <v>0</v>
      </c>
      <c r="G7" s="55">
        <v>273250.46</v>
      </c>
      <c r="H7" s="56">
        <f>SUM(E7:G7)</f>
        <v>297247.94469399616</v>
      </c>
    </row>
    <row r="8" spans="1:8" ht="15">
      <c r="A8" s="57" t="s">
        <v>78</v>
      </c>
      <c r="B8" s="58" t="s">
        <v>79</v>
      </c>
      <c r="C8" s="54">
        <v>455181</v>
      </c>
      <c r="D8" s="54">
        <v>456851.171875</v>
      </c>
      <c r="E8" s="54">
        <v>22359.496013418127</v>
      </c>
      <c r="F8" s="54">
        <v>0</v>
      </c>
      <c r="G8" s="55">
        <v>7071.172506921889</v>
      </c>
      <c r="H8" s="56">
        <f>SUM(E8:G8)</f>
        <v>29430.668520340016</v>
      </c>
    </row>
    <row r="9" spans="1:8" ht="15">
      <c r="A9" s="57" t="s">
        <v>80</v>
      </c>
      <c r="B9" s="58" t="s">
        <v>81</v>
      </c>
      <c r="C9" s="54">
        <v>1290000</v>
      </c>
      <c r="D9" s="54">
        <v>876149.7578125</v>
      </c>
      <c r="E9" s="54">
        <v>10681.787276516712</v>
      </c>
      <c r="F9" s="54">
        <v>0</v>
      </c>
      <c r="G9" s="55">
        <v>0</v>
      </c>
      <c r="H9" s="56">
        <f aca="true" t="shared" si="0" ref="H9:H44">SUM(E9:G9)</f>
        <v>10681.787276516712</v>
      </c>
    </row>
    <row r="10" spans="1:8" ht="15">
      <c r="A10" s="57" t="s">
        <v>82</v>
      </c>
      <c r="B10" s="58" t="s">
        <v>83</v>
      </c>
      <c r="C10" s="54">
        <v>1123133</v>
      </c>
      <c r="D10" s="54">
        <v>1358409.7578125</v>
      </c>
      <c r="E10" s="54">
        <v>20301.426415968013</v>
      </c>
      <c r="F10" s="54">
        <v>208008.9</v>
      </c>
      <c r="G10" s="55">
        <v>5717.692426196141</v>
      </c>
      <c r="H10" s="56">
        <f t="shared" si="0"/>
        <v>234028.01884216417</v>
      </c>
    </row>
    <row r="11" spans="1:8" ht="15">
      <c r="A11" s="57" t="s">
        <v>84</v>
      </c>
      <c r="B11" s="58" t="s">
        <v>85</v>
      </c>
      <c r="C11" s="54">
        <v>900000</v>
      </c>
      <c r="D11" s="54">
        <v>736851.171875</v>
      </c>
      <c r="E11" s="54">
        <v>41802.007666235644</v>
      </c>
      <c r="F11" s="54">
        <v>309005.39</v>
      </c>
      <c r="G11" s="55">
        <v>5072.30090569503</v>
      </c>
      <c r="H11" s="56">
        <f t="shared" si="0"/>
        <v>355879.6985719307</v>
      </c>
    </row>
    <row r="12" spans="1:8" ht="15">
      <c r="A12" s="57" t="s">
        <v>86</v>
      </c>
      <c r="B12" s="58" t="s">
        <v>87</v>
      </c>
      <c r="C12" s="54">
        <v>944582</v>
      </c>
      <c r="D12" s="54">
        <v>1101433.171875</v>
      </c>
      <c r="E12" s="54">
        <v>21025.01368406004</v>
      </c>
      <c r="F12" s="54">
        <v>0</v>
      </c>
      <c r="G12" s="55">
        <v>87549.33049201724</v>
      </c>
      <c r="H12" s="56">
        <f t="shared" si="0"/>
        <v>108574.34417607728</v>
      </c>
    </row>
    <row r="13" spans="1:8" ht="15">
      <c r="A13" s="57" t="s">
        <v>88</v>
      </c>
      <c r="B13" s="58" t="s">
        <v>89</v>
      </c>
      <c r="C13" s="54">
        <v>7707056</v>
      </c>
      <c r="D13" s="54">
        <v>5835447.7578125</v>
      </c>
      <c r="E13" s="54">
        <v>20928.19774845685</v>
      </c>
      <c r="F13" s="54">
        <v>77404</v>
      </c>
      <c r="G13" s="55">
        <v>60190</v>
      </c>
      <c r="H13" s="56">
        <f t="shared" si="0"/>
        <v>158522.19774845685</v>
      </c>
    </row>
    <row r="14" spans="1:8" ht="15">
      <c r="A14" s="57" t="s">
        <v>90</v>
      </c>
      <c r="B14" s="58" t="s">
        <v>91</v>
      </c>
      <c r="C14" s="54">
        <v>985500</v>
      </c>
      <c r="D14" s="54">
        <v>1220776.7578125</v>
      </c>
      <c r="E14" s="54">
        <v>8424.184521772431</v>
      </c>
      <c r="F14" s="54">
        <v>0</v>
      </c>
      <c r="G14" s="55">
        <v>5384.2977531513425</v>
      </c>
      <c r="H14" s="56">
        <f t="shared" si="0"/>
        <v>13808.482274923774</v>
      </c>
    </row>
    <row r="15" spans="1:8" ht="15">
      <c r="A15" s="57" t="s">
        <v>92</v>
      </c>
      <c r="B15" s="58" t="s">
        <v>93</v>
      </c>
      <c r="C15" s="54">
        <v>4572000</v>
      </c>
      <c r="D15" s="54">
        <v>4728851.171875</v>
      </c>
      <c r="E15" s="54">
        <v>4975.281052193113</v>
      </c>
      <c r="F15" s="54">
        <v>0</v>
      </c>
      <c r="G15" s="55">
        <v>5717.699032586113</v>
      </c>
      <c r="H15" s="56">
        <f t="shared" si="0"/>
        <v>10692.980084779227</v>
      </c>
    </row>
    <row r="16" spans="1:8" ht="15">
      <c r="A16" s="57" t="s">
        <v>94</v>
      </c>
      <c r="B16" s="58" t="s">
        <v>95</v>
      </c>
      <c r="C16" s="54">
        <v>2915629</v>
      </c>
      <c r="D16" s="54">
        <v>3072480.171875</v>
      </c>
      <c r="E16" s="54">
        <v>35561.0493809736</v>
      </c>
      <c r="F16" s="54">
        <v>8378</v>
      </c>
      <c r="G16" s="55">
        <v>129350.3</v>
      </c>
      <c r="H16" s="56">
        <f t="shared" si="0"/>
        <v>173289.3493809736</v>
      </c>
    </row>
    <row r="17" spans="1:8" ht="15">
      <c r="A17" s="57" t="s">
        <v>96</v>
      </c>
      <c r="B17" s="58" t="s">
        <v>97</v>
      </c>
      <c r="C17" s="54">
        <v>2905000</v>
      </c>
      <c r="D17" s="54">
        <v>3140276.7578125</v>
      </c>
      <c r="E17" s="54">
        <v>24425.8478214306</v>
      </c>
      <c r="F17" s="54">
        <v>0</v>
      </c>
      <c r="G17" s="55">
        <v>247294.23</v>
      </c>
      <c r="H17" s="56">
        <f t="shared" si="0"/>
        <v>271720.07782143063</v>
      </c>
    </row>
    <row r="18" spans="1:8" ht="15">
      <c r="A18" s="57" t="s">
        <v>98</v>
      </c>
      <c r="B18" s="58" t="s">
        <v>99</v>
      </c>
      <c r="C18" s="54">
        <v>6019189</v>
      </c>
      <c r="D18" s="54">
        <v>0</v>
      </c>
      <c r="E18" s="54">
        <v>4339.41</v>
      </c>
      <c r="F18" s="54">
        <v>0</v>
      </c>
      <c r="G18" s="55">
        <v>0</v>
      </c>
      <c r="H18" s="56">
        <f t="shared" si="0"/>
        <v>4339.41</v>
      </c>
    </row>
    <row r="19" spans="1:8" ht="15">
      <c r="A19" s="57" t="s">
        <v>100</v>
      </c>
      <c r="B19" s="58" t="s">
        <v>101</v>
      </c>
      <c r="C19" s="54">
        <v>1935000</v>
      </c>
      <c r="D19" s="54">
        <v>2128051.171875</v>
      </c>
      <c r="E19" s="54">
        <v>119054.49617174025</v>
      </c>
      <c r="F19" s="54">
        <v>0</v>
      </c>
      <c r="G19" s="55">
        <v>3387.982617391299</v>
      </c>
      <c r="H19" s="56">
        <f t="shared" si="0"/>
        <v>122442.47878913155</v>
      </c>
    </row>
    <row r="20" spans="1:8" ht="15">
      <c r="A20" s="57" t="s">
        <v>102</v>
      </c>
      <c r="B20" s="58" t="s">
        <v>103</v>
      </c>
      <c r="C20" s="54">
        <v>750000</v>
      </c>
      <c r="D20" s="54">
        <v>735134.3019076432</v>
      </c>
      <c r="E20" s="54">
        <v>17000.441205823066</v>
      </c>
      <c r="F20" s="54">
        <v>0</v>
      </c>
      <c r="G20" s="55">
        <v>0</v>
      </c>
      <c r="H20" s="56">
        <f t="shared" si="0"/>
        <v>17000.441205823066</v>
      </c>
    </row>
    <row r="21" spans="1:8" ht="15">
      <c r="A21" s="57" t="s">
        <v>104</v>
      </c>
      <c r="B21" s="58" t="s">
        <v>105</v>
      </c>
      <c r="C21" s="54">
        <v>2000000</v>
      </c>
      <c r="D21" s="54">
        <v>1960360.9202016862</v>
      </c>
      <c r="E21" s="54">
        <v>35327.875955846415</v>
      </c>
      <c r="F21" s="54">
        <v>98</v>
      </c>
      <c r="G21" s="55">
        <v>12841.024140555817</v>
      </c>
      <c r="H21" s="56">
        <f t="shared" si="0"/>
        <v>48266.900096402234</v>
      </c>
    </row>
    <row r="22" spans="1:8" ht="15">
      <c r="A22" s="57" t="s">
        <v>106</v>
      </c>
      <c r="B22" s="58" t="s">
        <v>107</v>
      </c>
      <c r="C22" s="54">
        <v>631000</v>
      </c>
      <c r="D22" s="54">
        <v>618494.4463886861</v>
      </c>
      <c r="E22" s="54">
        <v>15516.286121959716</v>
      </c>
      <c r="F22" s="54">
        <v>0</v>
      </c>
      <c r="G22" s="55">
        <v>3276.8412803650817</v>
      </c>
      <c r="H22" s="56">
        <f t="shared" si="0"/>
        <v>18793.127402324797</v>
      </c>
    </row>
    <row r="23" spans="1:8" ht="15">
      <c r="A23" s="57" t="s">
        <v>108</v>
      </c>
      <c r="B23" s="58" t="s">
        <v>109</v>
      </c>
      <c r="C23" s="54">
        <v>900000</v>
      </c>
      <c r="D23" s="54">
        <v>882161.5093882323</v>
      </c>
      <c r="E23" s="54">
        <v>19535.536084463674</v>
      </c>
      <c r="F23" s="54">
        <v>0</v>
      </c>
      <c r="G23" s="55">
        <v>83513.1225</v>
      </c>
      <c r="H23" s="56">
        <f t="shared" si="0"/>
        <v>103048.65858446367</v>
      </c>
    </row>
    <row r="24" spans="1:8" ht="15">
      <c r="A24" s="57" t="s">
        <v>110</v>
      </c>
      <c r="B24" s="58" t="s">
        <v>111</v>
      </c>
      <c r="C24" s="54">
        <v>1299000</v>
      </c>
      <c r="D24" s="54">
        <v>1273247.4681098768</v>
      </c>
      <c r="E24" s="54">
        <v>13136.33700588603</v>
      </c>
      <c r="F24" s="54">
        <v>0</v>
      </c>
      <c r="G24" s="55">
        <v>0</v>
      </c>
      <c r="H24" s="56">
        <f t="shared" si="0"/>
        <v>13136.33700588603</v>
      </c>
    </row>
    <row r="25" spans="1:8" ht="15">
      <c r="A25" s="57" t="s">
        <v>112</v>
      </c>
      <c r="B25" s="58" t="s">
        <v>113</v>
      </c>
      <c r="C25" s="54">
        <v>456000</v>
      </c>
      <c r="D25" s="54">
        <v>446961.65274967434</v>
      </c>
      <c r="E25" s="54">
        <v>16968.347395240507</v>
      </c>
      <c r="F25" s="54">
        <v>0</v>
      </c>
      <c r="G25" s="55">
        <v>0</v>
      </c>
      <c r="H25" s="56">
        <f t="shared" si="0"/>
        <v>16968.347395240507</v>
      </c>
    </row>
    <row r="26" spans="1:8" ht="15">
      <c r="A26" s="57" t="s">
        <v>114</v>
      </c>
      <c r="B26" s="58" t="s">
        <v>115</v>
      </c>
      <c r="C26" s="54">
        <v>1374000</v>
      </c>
      <c r="D26" s="54">
        <v>1346766.0405529803</v>
      </c>
      <c r="E26" s="54">
        <v>44420.9334515025</v>
      </c>
      <c r="F26" s="54">
        <v>55</v>
      </c>
      <c r="G26" s="55">
        <v>15873.7</v>
      </c>
      <c r="H26" s="56">
        <f t="shared" si="0"/>
        <v>60349.633451502494</v>
      </c>
    </row>
    <row r="27" spans="1:8" ht="15">
      <c r="A27" s="57" t="s">
        <v>116</v>
      </c>
      <c r="B27" s="58" t="s">
        <v>117</v>
      </c>
      <c r="C27" s="54">
        <v>8750000</v>
      </c>
      <c r="D27" s="54">
        <v>8579843.542459901</v>
      </c>
      <c r="E27" s="54">
        <v>254703.573035753</v>
      </c>
      <c r="F27" s="54">
        <v>215325.84</v>
      </c>
      <c r="G27" s="55">
        <v>914791.2826404489</v>
      </c>
      <c r="H27" s="56">
        <f t="shared" si="0"/>
        <v>1384820.695676202</v>
      </c>
    </row>
    <row r="28" spans="1:8" ht="15">
      <c r="A28" s="57" t="s">
        <v>118</v>
      </c>
      <c r="B28" s="58" t="s">
        <v>119</v>
      </c>
      <c r="C28" s="54">
        <v>6450000</v>
      </c>
      <c r="D28" s="54">
        <v>6323690.719064269</v>
      </c>
      <c r="E28" s="54">
        <v>268013.5940176102</v>
      </c>
      <c r="F28" s="54">
        <v>6604.1</v>
      </c>
      <c r="G28" s="55">
        <v>1263991.1770886073</v>
      </c>
      <c r="H28" s="56">
        <f t="shared" si="0"/>
        <v>1538608.8711062176</v>
      </c>
    </row>
    <row r="29" spans="1:8" ht="15">
      <c r="A29" s="57" t="s">
        <v>120</v>
      </c>
      <c r="B29" s="58" t="s">
        <v>121</v>
      </c>
      <c r="C29" s="54">
        <v>3000000</v>
      </c>
      <c r="D29" s="54">
        <v>2940536.963562266</v>
      </c>
      <c r="E29" s="54">
        <v>51185.9317210904</v>
      </c>
      <c r="F29" s="54">
        <v>332863.43</v>
      </c>
      <c r="G29" s="55">
        <v>100827.93</v>
      </c>
      <c r="H29" s="56">
        <f t="shared" si="0"/>
        <v>484877.2917210904</v>
      </c>
    </row>
    <row r="30" spans="1:8" ht="15">
      <c r="A30" s="57" t="s">
        <v>122</v>
      </c>
      <c r="B30" s="58" t="s">
        <v>123</v>
      </c>
      <c r="C30" s="54">
        <v>3000000</v>
      </c>
      <c r="D30" s="54">
        <v>2940537.181061222</v>
      </c>
      <c r="E30" s="54">
        <v>119583.52528642716</v>
      </c>
      <c r="F30" s="54">
        <v>7500</v>
      </c>
      <c r="G30" s="55">
        <v>212029.36719089336</v>
      </c>
      <c r="H30" s="56">
        <f t="shared" si="0"/>
        <v>339112.8924773205</v>
      </c>
    </row>
    <row r="31" spans="1:8" ht="15">
      <c r="A31" s="57" t="s">
        <v>124</v>
      </c>
      <c r="B31" s="58" t="s">
        <v>125</v>
      </c>
      <c r="C31" s="54">
        <v>22101237</v>
      </c>
      <c r="D31" s="54">
        <v>21673195.02620414</v>
      </c>
      <c r="E31" s="54">
        <v>643381.2837968519</v>
      </c>
      <c r="F31" s="54">
        <v>1092735.0731021313</v>
      </c>
      <c r="G31" s="55">
        <v>2399653.048145892</v>
      </c>
      <c r="H31" s="56">
        <f t="shared" si="0"/>
        <v>4135769.405044875</v>
      </c>
    </row>
    <row r="32" spans="1:8" ht="15">
      <c r="A32" s="57" t="s">
        <v>126</v>
      </c>
      <c r="B32" s="58" t="s">
        <v>127</v>
      </c>
      <c r="C32" s="54">
        <v>1900000</v>
      </c>
      <c r="D32" s="54">
        <v>1862569.129527958</v>
      </c>
      <c r="E32" s="54">
        <v>84853.69059169885</v>
      </c>
      <c r="F32" s="54">
        <v>146697.51</v>
      </c>
      <c r="G32" s="55">
        <v>106490.98</v>
      </c>
      <c r="H32" s="56">
        <f t="shared" si="0"/>
        <v>338042.18059169885</v>
      </c>
    </row>
    <row r="33" spans="1:8" ht="15">
      <c r="A33" s="57" t="s">
        <v>128</v>
      </c>
      <c r="B33" s="58" t="s">
        <v>129</v>
      </c>
      <c r="C33" s="54">
        <v>1500000</v>
      </c>
      <c r="D33" s="54">
        <v>1470268.5952309498</v>
      </c>
      <c r="E33" s="54">
        <v>36894.68461898428</v>
      </c>
      <c r="F33" s="54">
        <v>0</v>
      </c>
      <c r="G33" s="55">
        <v>0</v>
      </c>
      <c r="H33" s="56">
        <f t="shared" si="0"/>
        <v>36894.68461898428</v>
      </c>
    </row>
    <row r="34" spans="1:8" ht="15">
      <c r="A34" s="57" t="s">
        <v>130</v>
      </c>
      <c r="B34" s="58" t="s">
        <v>131</v>
      </c>
      <c r="C34" s="54">
        <v>9500000</v>
      </c>
      <c r="D34" s="54">
        <v>9315899.672642639</v>
      </c>
      <c r="E34" s="54">
        <v>207545.86092976847</v>
      </c>
      <c r="F34" s="54">
        <v>38113.668295736345</v>
      </c>
      <c r="G34" s="55">
        <v>931588.9201625929</v>
      </c>
      <c r="H34" s="56">
        <f t="shared" si="0"/>
        <v>1177248.4493880977</v>
      </c>
    </row>
    <row r="35" spans="1:8" ht="15">
      <c r="A35" s="57" t="s">
        <v>132</v>
      </c>
      <c r="B35" s="58" t="s">
        <v>133</v>
      </c>
      <c r="C35" s="54">
        <v>7500000</v>
      </c>
      <c r="D35" s="54">
        <v>7356475.1111223195</v>
      </c>
      <c r="E35" s="54">
        <v>159646.09814746346</v>
      </c>
      <c r="F35" s="54">
        <v>115165.3744614539</v>
      </c>
      <c r="G35" s="55">
        <v>281388.963591609</v>
      </c>
      <c r="H35" s="56">
        <f t="shared" si="0"/>
        <v>556200.4362005263</v>
      </c>
    </row>
    <row r="36" spans="1:8" ht="15">
      <c r="A36" s="57" t="s">
        <v>134</v>
      </c>
      <c r="B36" s="58" t="s">
        <v>135</v>
      </c>
      <c r="C36" s="54">
        <v>3000000</v>
      </c>
      <c r="D36" s="54">
        <v>2940536.9036927153</v>
      </c>
      <c r="E36" s="54">
        <v>56747.016662026144</v>
      </c>
      <c r="F36" s="54">
        <v>39100.21356309341</v>
      </c>
      <c r="G36" s="55">
        <v>210536.84771850164</v>
      </c>
      <c r="H36" s="56">
        <f t="shared" si="0"/>
        <v>306384.0779436212</v>
      </c>
    </row>
    <row r="37" spans="1:8" ht="15">
      <c r="A37" s="57" t="s">
        <v>136</v>
      </c>
      <c r="B37" s="58" t="s">
        <v>137</v>
      </c>
      <c r="C37" s="54">
        <v>26846940</v>
      </c>
      <c r="D37" s="54">
        <v>26328586.392110825</v>
      </c>
      <c r="E37" s="54">
        <v>841413.2955499819</v>
      </c>
      <c r="F37" s="54">
        <v>325154.45479930216</v>
      </c>
      <c r="G37" s="55">
        <v>2361713.5596245835</v>
      </c>
      <c r="H37" s="56">
        <f t="shared" si="0"/>
        <v>3528281.3099738676</v>
      </c>
    </row>
    <row r="38" spans="1:8" ht="15">
      <c r="A38" s="57" t="s">
        <v>138</v>
      </c>
      <c r="B38" s="58" t="s">
        <v>139</v>
      </c>
      <c r="C38" s="54">
        <v>3750000</v>
      </c>
      <c r="D38" s="54">
        <v>3675672.000261725</v>
      </c>
      <c r="E38" s="54">
        <v>263549.98046442226</v>
      </c>
      <c r="F38" s="54">
        <v>0</v>
      </c>
      <c r="G38" s="55">
        <v>0</v>
      </c>
      <c r="H38" s="56">
        <f t="shared" si="0"/>
        <v>263549.98046442226</v>
      </c>
    </row>
    <row r="39" spans="1:8" ht="15">
      <c r="A39" s="57" t="s">
        <v>140</v>
      </c>
      <c r="B39" s="58" t="s">
        <v>141</v>
      </c>
      <c r="C39" s="54">
        <v>150000</v>
      </c>
      <c r="D39" s="54">
        <v>147028.00881204405</v>
      </c>
      <c r="E39" s="54">
        <v>23.57400613990138</v>
      </c>
      <c r="F39" s="54">
        <v>0</v>
      </c>
      <c r="G39" s="55">
        <v>442.65</v>
      </c>
      <c r="H39" s="56">
        <f t="shared" si="0"/>
        <v>466.22400613990135</v>
      </c>
    </row>
    <row r="40" spans="1:8" ht="15">
      <c r="A40" s="57" t="s">
        <v>142</v>
      </c>
      <c r="B40" s="58" t="s">
        <v>143</v>
      </c>
      <c r="C40" s="54">
        <v>360000</v>
      </c>
      <c r="D40" s="54">
        <v>352864.4580071351</v>
      </c>
      <c r="E40" s="54">
        <v>160199.80361687546</v>
      </c>
      <c r="F40" s="54">
        <v>36853.166368000006</v>
      </c>
      <c r="G40" s="55">
        <v>-36693.76636799998</v>
      </c>
      <c r="H40" s="56">
        <f t="shared" si="0"/>
        <v>160359.2036168755</v>
      </c>
    </row>
    <row r="41" spans="1:8" ht="15">
      <c r="A41" s="57" t="s">
        <v>144</v>
      </c>
      <c r="B41" s="58" t="s">
        <v>145</v>
      </c>
      <c r="C41" s="54">
        <v>900000</v>
      </c>
      <c r="D41" s="54">
        <v>882161.1575439866</v>
      </c>
      <c r="E41" s="54">
        <v>4</v>
      </c>
      <c r="F41" s="54">
        <v>0</v>
      </c>
      <c r="G41" s="55">
        <v>0</v>
      </c>
      <c r="H41" s="56">
        <f t="shared" si="0"/>
        <v>4</v>
      </c>
    </row>
    <row r="42" spans="1:8" ht="15">
      <c r="A42" s="57" t="s">
        <v>146</v>
      </c>
      <c r="B42" s="58" t="s">
        <v>147</v>
      </c>
      <c r="C42" s="54">
        <v>19500000</v>
      </c>
      <c r="D42" s="54">
        <v>19124553.199098345</v>
      </c>
      <c r="E42" s="54">
        <v>351875.62266575353</v>
      </c>
      <c r="F42" s="54">
        <v>146706.09</v>
      </c>
      <c r="G42" s="55">
        <v>2329083.009930754</v>
      </c>
      <c r="H42" s="56">
        <f t="shared" si="0"/>
        <v>2827664.7225965075</v>
      </c>
    </row>
    <row r="43" spans="1:8" ht="15">
      <c r="A43" s="57" t="s">
        <v>148</v>
      </c>
      <c r="B43" s="58" t="s">
        <v>149</v>
      </c>
      <c r="C43" s="54">
        <v>3060000</v>
      </c>
      <c r="D43" s="54">
        <v>2999348.3345086435</v>
      </c>
      <c r="E43" s="54">
        <v>256483.19074343488</v>
      </c>
      <c r="F43" s="54">
        <v>0</v>
      </c>
      <c r="G43" s="55">
        <v>110578.95724859208</v>
      </c>
      <c r="H43" s="56">
        <f t="shared" si="0"/>
        <v>367062.147992027</v>
      </c>
    </row>
    <row r="44" spans="1:8" ht="15">
      <c r="A44" s="57" t="s">
        <v>150</v>
      </c>
      <c r="B44" s="58" t="s">
        <v>151</v>
      </c>
      <c r="C44" s="54">
        <v>420000</v>
      </c>
      <c r="D44" s="54">
        <v>411675.204134112</v>
      </c>
      <c r="E44" s="54">
        <v>62081.472843281095</v>
      </c>
      <c r="F44" s="54">
        <v>82876.5072</v>
      </c>
      <c r="G44" s="55">
        <v>70264.86480000001</v>
      </c>
      <c r="H44" s="56">
        <f t="shared" si="0"/>
        <v>215222.8448432811</v>
      </c>
    </row>
    <row r="45" spans="1:8" ht="15.75" thickBot="1">
      <c r="A45" s="59"/>
      <c r="B45" s="60"/>
      <c r="C45" s="61"/>
      <c r="D45" s="61"/>
      <c r="E45" s="61"/>
      <c r="F45" s="61"/>
      <c r="G45" s="62"/>
      <c r="H45" s="63">
        <f>SUM(E45:G45)</f>
        <v>0</v>
      </c>
    </row>
    <row r="46" spans="1:8" ht="16.5" thickBot="1">
      <c r="A46" s="158" t="s">
        <v>30</v>
      </c>
      <c r="B46" s="159"/>
      <c r="C46" s="64">
        <f aca="true" t="shared" si="1" ref="C46:H46">SUM(C7:C45)</f>
        <v>164120447</v>
      </c>
      <c r="D46" s="64">
        <f t="shared" si="1"/>
        <v>154749423.51646897</v>
      </c>
      <c r="E46" s="64">
        <f t="shared" si="1"/>
        <v>4337967.638365046</v>
      </c>
      <c r="F46" s="64">
        <f t="shared" si="1"/>
        <v>3188644.717789717</v>
      </c>
      <c r="G46" s="65">
        <f t="shared" si="1"/>
        <v>12202177.945429357</v>
      </c>
      <c r="H46" s="66">
        <f t="shared" si="1"/>
        <v>19728790.301584117</v>
      </c>
    </row>
  </sheetData>
  <mergeCells count="1">
    <mergeCell ref="A46:B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G32" sqref="G32"/>
    </sheetView>
  </sheetViews>
  <sheetFormatPr defaultColWidth="9.33203125" defaultRowHeight="12.75"/>
  <cols>
    <col min="1" max="1" width="43" style="51" bestFit="1" customWidth="1"/>
    <col min="2" max="12" width="21.83203125" style="51" customWidth="1"/>
    <col min="13" max="16384" width="9.33203125" style="51" customWidth="1"/>
  </cols>
  <sheetData>
    <row r="1" s="68" customFormat="1" ht="20.25">
      <c r="A1" s="67" t="str">
        <f>'Portfolio Metrics'!A1</f>
        <v>Southern California Gas Company</v>
      </c>
    </row>
    <row r="2" s="68" customFormat="1" ht="20.25">
      <c r="A2" s="24" t="s">
        <v>65</v>
      </c>
    </row>
    <row r="3" s="68" customFormat="1" ht="20.25">
      <c r="A3" s="67" t="str">
        <f>'Portfolio Metrics'!A3</f>
        <v>Quarter Ending December 2006</v>
      </c>
    </row>
    <row r="6" ht="16.5" thickBot="1">
      <c r="A6" s="1" t="s">
        <v>68</v>
      </c>
    </row>
    <row r="7" spans="1:13" ht="16.5" thickBot="1">
      <c r="A7" s="70"/>
      <c r="B7" s="166" t="s">
        <v>56</v>
      </c>
      <c r="C7" s="168"/>
      <c r="D7" s="166" t="s">
        <v>74</v>
      </c>
      <c r="E7" s="167"/>
      <c r="F7" s="168"/>
      <c r="G7" s="166" t="s">
        <v>75</v>
      </c>
      <c r="H7" s="167"/>
      <c r="I7" s="168"/>
      <c r="J7" s="166" t="s">
        <v>54</v>
      </c>
      <c r="K7" s="167"/>
      <c r="L7" s="168"/>
      <c r="M7" s="71"/>
    </row>
    <row r="8" spans="1:13" s="79" customFormat="1" ht="60.75" thickBot="1">
      <c r="A8" s="72"/>
      <c r="B8" s="73" t="s">
        <v>32</v>
      </c>
      <c r="C8" s="74" t="s">
        <v>57</v>
      </c>
      <c r="D8" s="73" t="s">
        <v>55</v>
      </c>
      <c r="E8" s="75" t="s">
        <v>58</v>
      </c>
      <c r="F8" s="74" t="s">
        <v>59</v>
      </c>
      <c r="G8" s="76" t="s">
        <v>55</v>
      </c>
      <c r="H8" s="75" t="s">
        <v>58</v>
      </c>
      <c r="I8" s="77" t="s">
        <v>59</v>
      </c>
      <c r="J8" s="73" t="s">
        <v>55</v>
      </c>
      <c r="K8" s="75" t="s">
        <v>58</v>
      </c>
      <c r="L8" s="74" t="s">
        <v>59</v>
      </c>
      <c r="M8" s="78"/>
    </row>
    <row r="9" spans="1:13" ht="15">
      <c r="A9" s="80" t="s">
        <v>53</v>
      </c>
      <c r="B9" s="143">
        <f>Expenditures!D46</f>
        <v>154749423.51646897</v>
      </c>
      <c r="C9" s="142">
        <f>Expenditures!H46</f>
        <v>19728790.301584117</v>
      </c>
      <c r="D9" s="81"/>
      <c r="E9" s="82"/>
      <c r="F9" s="83"/>
      <c r="G9" s="84"/>
      <c r="H9" s="82"/>
      <c r="I9" s="85"/>
      <c r="J9" s="81"/>
      <c r="K9" s="82"/>
      <c r="L9" s="83"/>
      <c r="M9" s="71"/>
    </row>
    <row r="10" spans="1:13" ht="15">
      <c r="A10" s="80" t="s">
        <v>34</v>
      </c>
      <c r="B10" s="86"/>
      <c r="C10" s="87"/>
      <c r="D10" s="88"/>
      <c r="E10" s="38"/>
      <c r="F10" s="89"/>
      <c r="G10" s="90"/>
      <c r="H10" s="38"/>
      <c r="I10" s="91"/>
      <c r="J10" s="88"/>
      <c r="K10" s="38"/>
      <c r="L10" s="89"/>
      <c r="M10" s="71"/>
    </row>
    <row r="11" spans="1:13" ht="15">
      <c r="A11" s="92" t="s">
        <v>35</v>
      </c>
      <c r="B11" s="93"/>
      <c r="C11" s="94"/>
      <c r="D11" s="95"/>
      <c r="E11" s="96"/>
      <c r="F11" s="11"/>
      <c r="G11" s="90"/>
      <c r="H11" s="38"/>
      <c r="I11" s="91"/>
      <c r="J11" s="88"/>
      <c r="K11" s="38"/>
      <c r="L11" s="89"/>
      <c r="M11" s="71"/>
    </row>
    <row r="12" spans="1:13" ht="15.75" thickBot="1">
      <c r="A12" s="97" t="s">
        <v>36</v>
      </c>
      <c r="B12" s="98"/>
      <c r="C12" s="99"/>
      <c r="D12" s="100"/>
      <c r="E12" s="101"/>
      <c r="F12" s="102"/>
      <c r="G12" s="103"/>
      <c r="H12" s="104"/>
      <c r="I12" s="105"/>
      <c r="J12" s="146">
        <v>57300000</v>
      </c>
      <c r="K12" s="147">
        <f>F49</f>
        <v>11062485.406861696</v>
      </c>
      <c r="L12" s="148">
        <f>G49</f>
        <v>7748547.3328882</v>
      </c>
      <c r="M12" s="71"/>
    </row>
    <row r="13" spans="1:13" ht="15">
      <c r="A13" s="10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5.75" thickBot="1">
      <c r="A14" s="106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6.5" thickBot="1">
      <c r="A15" s="160" t="s">
        <v>63</v>
      </c>
      <c r="B15" s="161"/>
      <c r="C15" s="107"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">
      <c r="A16" s="10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5">
      <c r="A17" s="10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ht="16.5" thickBot="1">
      <c r="A18" s="1" t="s">
        <v>69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16.5" thickBot="1">
      <c r="A19" s="70"/>
      <c r="B19" s="162" t="s">
        <v>35</v>
      </c>
      <c r="C19" s="163"/>
      <c r="D19" s="164" t="s">
        <v>34</v>
      </c>
      <c r="E19" s="165"/>
      <c r="F19" s="162" t="s">
        <v>62</v>
      </c>
      <c r="G19" s="163"/>
      <c r="H19" s="108" t="s">
        <v>60</v>
      </c>
      <c r="I19" s="71"/>
      <c r="J19" s="71"/>
      <c r="K19" s="71"/>
      <c r="L19" s="71"/>
      <c r="M19" s="71"/>
    </row>
    <row r="20" spans="1:13" ht="45.75" thickBot="1">
      <c r="A20" s="109"/>
      <c r="B20" s="73" t="s">
        <v>58</v>
      </c>
      <c r="C20" s="74" t="s">
        <v>59</v>
      </c>
      <c r="D20" s="73" t="s">
        <v>58</v>
      </c>
      <c r="E20" s="74" t="s">
        <v>59</v>
      </c>
      <c r="F20" s="73" t="s">
        <v>58</v>
      </c>
      <c r="G20" s="74" t="s">
        <v>59</v>
      </c>
      <c r="H20" s="110" t="s">
        <v>58</v>
      </c>
      <c r="I20" s="71"/>
      <c r="J20" s="71"/>
      <c r="K20" s="71"/>
      <c r="L20" s="71"/>
      <c r="M20" s="71"/>
    </row>
    <row r="21" spans="1:13" ht="15.75">
      <c r="A21" s="111" t="s">
        <v>47</v>
      </c>
      <c r="B21" s="112"/>
      <c r="C21" s="113"/>
      <c r="D21" s="112"/>
      <c r="E21" s="113"/>
      <c r="F21" s="112"/>
      <c r="G21" s="113"/>
      <c r="H21" s="114"/>
      <c r="I21" s="71"/>
      <c r="J21" s="71"/>
      <c r="K21" s="71"/>
      <c r="L21" s="71"/>
      <c r="M21" s="71"/>
    </row>
    <row r="22" spans="1:13" ht="15">
      <c r="A22" s="115" t="s">
        <v>50</v>
      </c>
      <c r="B22" s="116"/>
      <c r="C22" s="117"/>
      <c r="D22" s="116"/>
      <c r="E22" s="117"/>
      <c r="F22" s="116">
        <v>7699874.79648</v>
      </c>
      <c r="G22" s="117">
        <v>5463294.472</v>
      </c>
      <c r="H22" s="118"/>
      <c r="J22" s="150"/>
      <c r="K22" s="71"/>
      <c r="L22" s="71"/>
      <c r="M22" s="71"/>
    </row>
    <row r="23" spans="1:13" ht="15">
      <c r="A23" s="119" t="s">
        <v>51</v>
      </c>
      <c r="B23" s="120"/>
      <c r="C23" s="121"/>
      <c r="D23" s="120"/>
      <c r="E23" s="121"/>
      <c r="F23" s="120">
        <v>1930479.137888</v>
      </c>
      <c r="G23" s="121">
        <v>1763857.560896</v>
      </c>
      <c r="H23" s="122"/>
      <c r="I23" s="71"/>
      <c r="J23" s="71"/>
      <c r="K23" s="71"/>
      <c r="L23" s="71"/>
      <c r="M23" s="71"/>
    </row>
    <row r="24" spans="1:8" ht="15">
      <c r="A24" s="119" t="s">
        <v>52</v>
      </c>
      <c r="B24" s="120"/>
      <c r="C24" s="121"/>
      <c r="D24" s="120"/>
      <c r="E24" s="121"/>
      <c r="F24" s="120"/>
      <c r="G24" s="121"/>
      <c r="H24" s="122"/>
    </row>
    <row r="25" spans="1:9" ht="16.5" thickBot="1">
      <c r="A25" s="123" t="s">
        <v>61</v>
      </c>
      <c r="B25" s="124">
        <f>SUM(B22:B24)</f>
        <v>0</v>
      </c>
      <c r="C25" s="125">
        <f aca="true" t="shared" si="0" ref="C25:H25">SUM(C22:C24)</f>
        <v>0</v>
      </c>
      <c r="D25" s="124">
        <f t="shared" si="0"/>
        <v>0</v>
      </c>
      <c r="E25" s="125">
        <f t="shared" si="0"/>
        <v>0</v>
      </c>
      <c r="F25" s="124">
        <f t="shared" si="0"/>
        <v>9630353.934368</v>
      </c>
      <c r="G25" s="125">
        <f t="shared" si="0"/>
        <v>7227152.032896</v>
      </c>
      <c r="H25" s="126">
        <f t="shared" si="0"/>
        <v>0</v>
      </c>
      <c r="I25" s="149"/>
    </row>
    <row r="26" spans="1:8" ht="15">
      <c r="A26" s="106"/>
      <c r="B26" s="71"/>
      <c r="C26" s="71"/>
      <c r="D26" s="71"/>
      <c r="E26" s="71"/>
      <c r="F26" s="71"/>
      <c r="G26" s="71"/>
      <c r="H26" s="71"/>
    </row>
    <row r="27" spans="1:8" ht="15">
      <c r="A27" s="106"/>
      <c r="B27" s="71"/>
      <c r="C27" s="71"/>
      <c r="D27" s="71"/>
      <c r="E27" s="71"/>
      <c r="F27" s="71"/>
      <c r="G27" s="71"/>
      <c r="H27" s="71"/>
    </row>
    <row r="28" spans="1:8" ht="16.5" thickBot="1">
      <c r="A28" s="1" t="s">
        <v>70</v>
      </c>
      <c r="B28" s="71"/>
      <c r="C28" s="71"/>
      <c r="D28" s="71"/>
      <c r="E28" s="71"/>
      <c r="F28" s="71"/>
      <c r="G28" s="71"/>
      <c r="H28" s="71"/>
    </row>
    <row r="29" spans="1:8" ht="16.5" thickBot="1">
      <c r="A29" s="70" t="s">
        <v>61</v>
      </c>
      <c r="B29" s="162" t="s">
        <v>35</v>
      </c>
      <c r="C29" s="163"/>
      <c r="D29" s="164" t="s">
        <v>34</v>
      </c>
      <c r="E29" s="165"/>
      <c r="F29" s="162" t="s">
        <v>62</v>
      </c>
      <c r="G29" s="163"/>
      <c r="H29" s="108" t="s">
        <v>60</v>
      </c>
    </row>
    <row r="30" spans="1:8" ht="45.75" thickBot="1">
      <c r="A30" s="109"/>
      <c r="B30" s="73" t="s">
        <v>58</v>
      </c>
      <c r="C30" s="74" t="s">
        <v>59</v>
      </c>
      <c r="D30" s="73" t="s">
        <v>58</v>
      </c>
      <c r="E30" s="74" t="s">
        <v>59</v>
      </c>
      <c r="F30" s="73" t="s">
        <v>58</v>
      </c>
      <c r="G30" s="74" t="s">
        <v>59</v>
      </c>
      <c r="H30" s="110" t="s">
        <v>58</v>
      </c>
    </row>
    <row r="31" spans="1:10" ht="15.75">
      <c r="A31" s="127" t="s">
        <v>37</v>
      </c>
      <c r="B31" s="128">
        <f aca="true" t="shared" si="1" ref="B31:H31">SUM(B32:B40)</f>
        <v>0</v>
      </c>
      <c r="C31" s="129">
        <f t="shared" si="1"/>
        <v>0</v>
      </c>
      <c r="D31" s="128">
        <f t="shared" si="1"/>
        <v>0</v>
      </c>
      <c r="E31" s="129">
        <f t="shared" si="1"/>
        <v>0</v>
      </c>
      <c r="F31" s="128">
        <f>SUM(F32:F41)</f>
        <v>1432131.472493697</v>
      </c>
      <c r="G31" s="129">
        <f>SUM(G32:G41)</f>
        <v>521395.2999922002</v>
      </c>
      <c r="H31" s="130">
        <f t="shared" si="1"/>
        <v>0</v>
      </c>
      <c r="J31" s="149"/>
    </row>
    <row r="32" spans="1:8" ht="15">
      <c r="A32" s="119" t="s">
        <v>38</v>
      </c>
      <c r="B32" s="120"/>
      <c r="C32" s="121"/>
      <c r="D32" s="120"/>
      <c r="E32" s="121"/>
      <c r="F32" s="120">
        <v>1059963.90870404</v>
      </c>
      <c r="G32" s="121">
        <v>396290.567538891</v>
      </c>
      <c r="H32" s="122"/>
    </row>
    <row r="33" spans="1:8" ht="15">
      <c r="A33" s="119" t="s">
        <v>39</v>
      </c>
      <c r="B33" s="120"/>
      <c r="C33" s="121"/>
      <c r="D33" s="120"/>
      <c r="E33" s="121"/>
      <c r="F33" s="120"/>
      <c r="G33" s="121"/>
      <c r="H33" s="122"/>
    </row>
    <row r="34" spans="1:8" ht="15">
      <c r="A34" s="119" t="s">
        <v>40</v>
      </c>
      <c r="B34" s="120"/>
      <c r="C34" s="121"/>
      <c r="D34" s="120"/>
      <c r="E34" s="121"/>
      <c r="F34" s="120"/>
      <c r="G34" s="121"/>
      <c r="H34" s="122"/>
    </row>
    <row r="35" spans="1:8" ht="15">
      <c r="A35" s="119" t="s">
        <v>41</v>
      </c>
      <c r="B35" s="120"/>
      <c r="C35" s="121"/>
      <c r="D35" s="120"/>
      <c r="E35" s="121"/>
      <c r="F35" s="120">
        <v>341597.683789657</v>
      </c>
      <c r="G35" s="121">
        <v>95969.5324533092</v>
      </c>
      <c r="H35" s="122"/>
    </row>
    <row r="36" spans="1:8" ht="15">
      <c r="A36" s="119" t="s">
        <v>42</v>
      </c>
      <c r="B36" s="120"/>
      <c r="C36" s="121"/>
      <c r="D36" s="120"/>
      <c r="E36" s="121"/>
      <c r="F36" s="120"/>
      <c r="G36" s="121"/>
      <c r="H36" s="122"/>
    </row>
    <row r="37" spans="1:8" ht="15">
      <c r="A37" s="119" t="s">
        <v>43</v>
      </c>
      <c r="B37" s="120"/>
      <c r="C37" s="121"/>
      <c r="D37" s="120"/>
      <c r="E37" s="121"/>
      <c r="F37" s="120"/>
      <c r="G37" s="121"/>
      <c r="H37" s="122"/>
    </row>
    <row r="38" spans="1:8" ht="15">
      <c r="A38" s="119" t="s">
        <v>44</v>
      </c>
      <c r="B38" s="120"/>
      <c r="C38" s="121"/>
      <c r="D38" s="120"/>
      <c r="E38" s="121"/>
      <c r="F38" s="120"/>
      <c r="G38" s="121"/>
      <c r="H38" s="122"/>
    </row>
    <row r="39" spans="1:8" ht="15">
      <c r="A39" s="119" t="s">
        <v>45</v>
      </c>
      <c r="B39" s="120"/>
      <c r="C39" s="121"/>
      <c r="D39" s="120"/>
      <c r="E39" s="121"/>
      <c r="F39" s="120">
        <f>1434.68+29135.2</f>
        <v>30569.88</v>
      </c>
      <c r="G39" s="121">
        <v>29135.2</v>
      </c>
      <c r="H39" s="122"/>
    </row>
    <row r="40" spans="1:8" ht="15">
      <c r="A40" s="119" t="s">
        <v>46</v>
      </c>
      <c r="B40" s="120"/>
      <c r="C40" s="121"/>
      <c r="D40" s="120"/>
      <c r="E40" s="121"/>
      <c r="F40" s="120"/>
      <c r="G40" s="121"/>
      <c r="H40" s="122"/>
    </row>
    <row r="41" spans="1:9" ht="15">
      <c r="A41" s="119" t="s">
        <v>166</v>
      </c>
      <c r="B41" s="120"/>
      <c r="C41" s="121"/>
      <c r="D41" s="120"/>
      <c r="E41" s="121"/>
      <c r="F41" s="120"/>
      <c r="G41" s="121"/>
      <c r="H41" s="122"/>
      <c r="I41" s="149"/>
    </row>
    <row r="42" spans="1:8" ht="15.75">
      <c r="A42" s="111" t="s">
        <v>47</v>
      </c>
      <c r="B42" s="112">
        <f aca="true" t="shared" si="2" ref="B42:H42">SUM(B43:B48)</f>
        <v>0</v>
      </c>
      <c r="C42" s="113">
        <f t="shared" si="2"/>
        <v>0</v>
      </c>
      <c r="D42" s="112">
        <f t="shared" si="2"/>
        <v>0</v>
      </c>
      <c r="E42" s="113">
        <f t="shared" si="2"/>
        <v>0</v>
      </c>
      <c r="F42" s="112">
        <f t="shared" si="2"/>
        <v>9630353.934368</v>
      </c>
      <c r="G42" s="113">
        <f t="shared" si="2"/>
        <v>7227152.032896</v>
      </c>
      <c r="H42" s="114">
        <f t="shared" si="2"/>
        <v>0</v>
      </c>
    </row>
    <row r="43" spans="1:8" ht="15">
      <c r="A43" s="115" t="s">
        <v>41</v>
      </c>
      <c r="B43" s="116"/>
      <c r="C43" s="117"/>
      <c r="D43" s="116"/>
      <c r="E43" s="117"/>
      <c r="F43" s="116">
        <v>2016160.3944</v>
      </c>
      <c r="G43" s="117">
        <v>1324213.1432</v>
      </c>
      <c r="H43" s="118"/>
    </row>
    <row r="44" spans="1:8" ht="15">
      <c r="A44" s="119" t="s">
        <v>42</v>
      </c>
      <c r="B44" s="120"/>
      <c r="C44" s="121"/>
      <c r="D44" s="120"/>
      <c r="E44" s="121"/>
      <c r="F44" s="120"/>
      <c r="G44" s="121"/>
      <c r="H44" s="122"/>
    </row>
    <row r="45" spans="1:8" ht="15">
      <c r="A45" s="119" t="s">
        <v>48</v>
      </c>
      <c r="B45" s="120"/>
      <c r="C45" s="121"/>
      <c r="D45" s="120"/>
      <c r="E45" s="121"/>
      <c r="F45" s="120"/>
      <c r="G45" s="121"/>
      <c r="H45" s="122"/>
    </row>
    <row r="46" spans="1:8" ht="15">
      <c r="A46" s="119" t="s">
        <v>49</v>
      </c>
      <c r="B46" s="120"/>
      <c r="C46" s="121"/>
      <c r="D46" s="120"/>
      <c r="E46" s="121"/>
      <c r="F46" s="120">
        <f>6060250.339968+7.2</f>
        <v>6060257.539968</v>
      </c>
      <c r="G46" s="121">
        <f>4348995.689696+7.2</f>
        <v>4349002.889696</v>
      </c>
      <c r="H46" s="122"/>
    </row>
    <row r="47" spans="1:8" ht="15">
      <c r="A47" s="119" t="s">
        <v>44</v>
      </c>
      <c r="B47" s="120"/>
      <c r="C47" s="121"/>
      <c r="D47" s="120"/>
      <c r="E47" s="121"/>
      <c r="F47" s="120"/>
      <c r="G47" s="121"/>
      <c r="H47" s="122"/>
    </row>
    <row r="48" spans="1:8" ht="15">
      <c r="A48" s="119" t="s">
        <v>46</v>
      </c>
      <c r="B48" s="120"/>
      <c r="C48" s="121"/>
      <c r="D48" s="120"/>
      <c r="E48" s="121"/>
      <c r="F48" s="120">
        <v>1553936</v>
      </c>
      <c r="G48" s="121">
        <v>1553936</v>
      </c>
      <c r="H48" s="122"/>
    </row>
    <row r="49" spans="1:9" ht="16.5" thickBot="1">
      <c r="A49" s="123" t="s">
        <v>61</v>
      </c>
      <c r="B49" s="124">
        <f aca="true" t="shared" si="3" ref="B49:H49">B31+B42</f>
        <v>0</v>
      </c>
      <c r="C49" s="125">
        <f t="shared" si="3"/>
        <v>0</v>
      </c>
      <c r="D49" s="124">
        <f t="shared" si="3"/>
        <v>0</v>
      </c>
      <c r="E49" s="125">
        <f t="shared" si="3"/>
        <v>0</v>
      </c>
      <c r="F49" s="124">
        <f t="shared" si="3"/>
        <v>11062485.406861696</v>
      </c>
      <c r="G49" s="125">
        <f t="shared" si="3"/>
        <v>7748547.3328882</v>
      </c>
      <c r="H49" s="126">
        <f t="shared" si="3"/>
        <v>0</v>
      </c>
      <c r="I49" s="149"/>
    </row>
    <row r="50" ht="15">
      <c r="G50" s="145"/>
    </row>
    <row r="52" ht="15">
      <c r="F52" s="149"/>
    </row>
    <row r="53" spans="6:7" ht="15">
      <c r="F53" s="149"/>
      <c r="G53" s="145"/>
    </row>
  </sheetData>
  <mergeCells count="11">
    <mergeCell ref="D7:F7"/>
    <mergeCell ref="G7:I7"/>
    <mergeCell ref="J7:L7"/>
    <mergeCell ref="B7:C7"/>
    <mergeCell ref="A15:B15"/>
    <mergeCell ref="B29:C29"/>
    <mergeCell ref="D29:E29"/>
    <mergeCell ref="F29:G29"/>
    <mergeCell ref="B19:C19"/>
    <mergeCell ref="D19:E19"/>
    <mergeCell ref="F19:G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65" zoomScaleNormal="65" workbookViewId="0" topLeftCell="A1">
      <selection activeCell="E17" sqref="E17"/>
    </sheetView>
  </sheetViews>
  <sheetFormatPr defaultColWidth="9.33203125" defaultRowHeight="12.75"/>
  <cols>
    <col min="1" max="9" width="25.83203125" style="51" customWidth="1"/>
    <col min="10" max="10" width="21" style="51" customWidth="1"/>
    <col min="11" max="11" width="17.83203125" style="51" customWidth="1"/>
    <col min="12" max="12" width="20.83203125" style="51" customWidth="1"/>
    <col min="13" max="13" width="21.33203125" style="51" customWidth="1"/>
    <col min="14" max="16384" width="9.33203125" style="51" customWidth="1"/>
  </cols>
  <sheetData>
    <row r="1" s="68" customFormat="1" ht="20.25">
      <c r="A1" s="67" t="str">
        <f>'Portfolio Metrics'!A1</f>
        <v>Southern California Gas Company</v>
      </c>
    </row>
    <row r="2" s="68" customFormat="1" ht="20.25">
      <c r="A2" s="24" t="s">
        <v>152</v>
      </c>
    </row>
    <row r="3" s="68" customFormat="1" ht="20.25">
      <c r="A3" s="67" t="str">
        <f>'Portfolio Metrics'!A3</f>
        <v>Quarter Ending December 2006</v>
      </c>
    </row>
    <row r="5" ht="15.75">
      <c r="A5" s="3" t="s">
        <v>153</v>
      </c>
    </row>
    <row r="6" ht="15.75" thickBot="1"/>
    <row r="7" spans="1:9" ht="16.5" customHeight="1" thickBot="1">
      <c r="A7" s="169" t="s">
        <v>165</v>
      </c>
      <c r="B7" s="170"/>
      <c r="C7" s="171"/>
      <c r="D7" s="169" t="s">
        <v>154</v>
      </c>
      <c r="E7" s="170"/>
      <c r="F7" s="171"/>
      <c r="G7" s="169" t="s">
        <v>155</v>
      </c>
      <c r="H7" s="170"/>
      <c r="I7" s="171"/>
    </row>
    <row r="8" spans="1:9" ht="63.75" thickBot="1">
      <c r="A8" s="133" t="s">
        <v>164</v>
      </c>
      <c r="B8" s="134" t="s">
        <v>156</v>
      </c>
      <c r="C8" s="137" t="s">
        <v>157</v>
      </c>
      <c r="D8" s="135" t="s">
        <v>158</v>
      </c>
      <c r="E8" s="49" t="s">
        <v>159</v>
      </c>
      <c r="F8" s="50" t="s">
        <v>160</v>
      </c>
      <c r="G8" s="135" t="s">
        <v>161</v>
      </c>
      <c r="H8" s="49" t="s">
        <v>162</v>
      </c>
      <c r="I8" s="50" t="s">
        <v>163</v>
      </c>
    </row>
    <row r="9" spans="1:9" ht="15">
      <c r="A9" s="136"/>
      <c r="B9" s="54"/>
      <c r="C9" s="56"/>
      <c r="D9" s="136"/>
      <c r="E9" s="54"/>
      <c r="F9" s="56"/>
      <c r="G9" s="136"/>
      <c r="H9" s="54"/>
      <c r="I9" s="56"/>
    </row>
    <row r="10" spans="1:10" s="141" customFormat="1" ht="15.75" thickBot="1">
      <c r="A10" s="138">
        <v>3661275</v>
      </c>
      <c r="B10" s="139">
        <v>9779754</v>
      </c>
      <c r="C10" s="140">
        <f>SUM(A10:B10)</f>
        <v>13441029</v>
      </c>
      <c r="D10" s="138">
        <v>14978.98</v>
      </c>
      <c r="E10" s="139">
        <v>36896.86</v>
      </c>
      <c r="F10" s="140">
        <f>SUM(D10:E10)</f>
        <v>51875.84</v>
      </c>
      <c r="G10" s="138">
        <v>14978.98</v>
      </c>
      <c r="H10" s="139">
        <v>36896.86</v>
      </c>
      <c r="I10" s="140">
        <f>SUM(G10:H10)</f>
        <v>51875.84</v>
      </c>
      <c r="J10" s="141" t="s">
        <v>240</v>
      </c>
    </row>
    <row r="11" spans="1:10" s="141" customFormat="1" ht="15.75" thickBot="1">
      <c r="A11" s="138">
        <v>3661275</v>
      </c>
      <c r="B11" s="139">
        <v>9779754</v>
      </c>
      <c r="C11" s="140">
        <f>SUM(A11:B11)</f>
        <v>13441029</v>
      </c>
      <c r="D11" s="138">
        <f aca="true" t="shared" si="0" ref="D11:F12">D10+G11</f>
        <v>30676.52</v>
      </c>
      <c r="E11" s="138">
        <f t="shared" si="0"/>
        <v>62869.31</v>
      </c>
      <c r="F11" s="138">
        <f t="shared" si="0"/>
        <v>93545.83</v>
      </c>
      <c r="G11" s="138">
        <v>15697.54</v>
      </c>
      <c r="H11" s="139">
        <v>25972.45</v>
      </c>
      <c r="I11" s="140">
        <f>SUM(G11:H11)</f>
        <v>41669.990000000005</v>
      </c>
      <c r="J11" s="141" t="s">
        <v>241</v>
      </c>
    </row>
    <row r="12" spans="1:10" s="141" customFormat="1" ht="15.75" thickBot="1">
      <c r="A12" s="138">
        <v>3661275</v>
      </c>
      <c r="B12" s="139">
        <v>9779754</v>
      </c>
      <c r="C12" s="140">
        <f>SUM(A12:B12)</f>
        <v>13441029</v>
      </c>
      <c r="D12" s="138">
        <f t="shared" si="0"/>
        <v>55826.26</v>
      </c>
      <c r="E12" s="138">
        <f t="shared" si="0"/>
        <v>95376.89</v>
      </c>
      <c r="F12" s="138">
        <f t="shared" si="0"/>
        <v>151203.15000000002</v>
      </c>
      <c r="G12" s="138">
        <v>25149.74</v>
      </c>
      <c r="H12" s="139">
        <v>32507.58</v>
      </c>
      <c r="I12" s="140">
        <f>SUM(G12:H12)</f>
        <v>57657.32000000001</v>
      </c>
      <c r="J12" s="141" t="s">
        <v>265</v>
      </c>
    </row>
    <row r="13" spans="1:10" s="141" customFormat="1" ht="15.75" thickBot="1">
      <c r="A13" s="138">
        <v>3661275</v>
      </c>
      <c r="B13" s="139">
        <v>9779754</v>
      </c>
      <c r="C13" s="140">
        <f>SUM(A13:B13)</f>
        <v>13441029</v>
      </c>
      <c r="D13" s="138">
        <f>D12+G13</f>
        <v>86281.03</v>
      </c>
      <c r="E13" s="138">
        <f>E12+H13</f>
        <v>103325.41</v>
      </c>
      <c r="F13" s="152">
        <f>F12+I13</f>
        <v>189606.44000000003</v>
      </c>
      <c r="G13" s="138">
        <v>30454.77</v>
      </c>
      <c r="H13" s="139">
        <v>7948.52</v>
      </c>
      <c r="I13" s="140">
        <f>SUM(G13:H13)</f>
        <v>38403.29</v>
      </c>
      <c r="J13" s="141" t="s">
        <v>267</v>
      </c>
    </row>
    <row r="14" ht="15">
      <c r="H14" s="151"/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asickels</cp:lastModifiedBy>
  <cp:lastPrinted>2007-02-02T21:17:18Z</cp:lastPrinted>
  <dcterms:created xsi:type="dcterms:W3CDTF">2006-01-05T17:46:50Z</dcterms:created>
  <dcterms:modified xsi:type="dcterms:W3CDTF">2007-04-04T14:12:13Z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