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5" windowWidth="8100" windowHeight="9420" tabRatio="749" activeTab="0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  <externalReference r:id="rId9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'EM&amp;V'!$A$1:$J$16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<sst xmlns="http://schemas.openxmlformats.org/spreadsheetml/2006/main" count="1098" uniqueCount="298">
  <si>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</si>
  <si>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</si>
  <si>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</si>
  <si>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</si>
  <si>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</si>
  <si>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</si>
  <si>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</si>
  <si>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</si>
  <si>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</si>
  <si>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</si>
  <si>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</si>
  <si>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</si>
  <si>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</si>
  <si>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</si>
  <si>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</si>
  <si>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</si>
  <si>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</si>
  <si>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DEER Measure ID</t>
  </si>
  <si>
    <t>Unit Definition</t>
  </si>
  <si>
    <t>End Use</t>
  </si>
  <si>
    <t>Market Sector</t>
  </si>
  <si>
    <t>Market Segment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</si>
  <si>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</si>
  <si>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</si>
  <si>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</si>
  <si>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</si>
  <si>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</si>
  <si>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</si>
  <si>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</si>
  <si>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</si>
  <si>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</si>
  <si>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</si>
  <si>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Appliances</t>
  </si>
  <si>
    <t>HVAC</t>
  </si>
  <si>
    <t>Lighting</t>
  </si>
  <si>
    <t>Refrigeration</t>
  </si>
  <si>
    <t>Other</t>
  </si>
  <si>
    <t>Nonresidential</t>
  </si>
  <si>
    <t>Office</t>
  </si>
  <si>
    <t>Process</t>
  </si>
  <si>
    <t>Commercial</t>
  </si>
  <si>
    <t>Industrial</t>
  </si>
  <si>
    <t>Gas Savings (Net Annual Therms)</t>
  </si>
  <si>
    <t>Expenditures ($)</t>
  </si>
  <si>
    <t>Square Footage</t>
  </si>
  <si>
    <t>Total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</si>
  <si>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</si>
  <si>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</si>
  <si>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</si>
  <si>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</si>
  <si>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</si>
  <si>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</si>
  <si>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</si>
  <si>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</si>
  <si>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</si>
  <si>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</si>
  <si>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</si>
  <si>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</si>
  <si>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</si>
  <si>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</si>
  <si>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</si>
  <si>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</si>
  <si>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</si>
  <si>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</si>
  <si>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</si>
  <si>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</si>
  <si>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</si>
  <si>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</si>
  <si>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</si>
  <si>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</si>
  <si>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</si>
  <si>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</si>
  <si>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</si>
  <si>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</si>
  <si>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</si>
  <si>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</si>
  <si>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</si>
  <si>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</si>
  <si>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</si>
  <si>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</si>
  <si>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</si>
  <si>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</si>
  <si>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</si>
  <si>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</si>
  <si>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</si>
  <si>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</si>
  <si>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</si>
  <si>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</si>
  <si>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</si>
  <si>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</si>
  <si>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</si>
  <si>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</si>
  <si>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</si>
  <si>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</si>
  <si>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</si>
  <si>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</si>
  <si>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</si>
  <si>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</si>
  <si>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</si>
  <si>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</si>
  <si>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</si>
  <si>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</si>
  <si>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</si>
  <si>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</si>
  <si>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</si>
  <si>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</si>
  <si>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</si>
  <si>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</si>
  <si>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</si>
  <si>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</si>
  <si>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</si>
  <si>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</si>
  <si>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NEW4-Savings By Design SCG SCE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</si>
  <si>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</si>
  <si>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</si>
  <si>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</si>
  <si>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</si>
  <si>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</si>
  <si>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</si>
  <si>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</si>
  <si>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</si>
  <si>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</si>
  <si>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</si>
  <si>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</si>
  <si>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</si>
  <si>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</si>
  <si>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</si>
  <si>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</si>
  <si>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</si>
  <si>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</si>
  <si>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</si>
  <si>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</si>
  <si>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</si>
  <si>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</si>
  <si>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</si>
  <si>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</si>
  <si>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</si>
  <si>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</si>
  <si>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</si>
  <si>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</si>
  <si>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</si>
  <si>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</si>
  <si>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</si>
  <si>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Space Heating Boilers - Large Water</t>
  </si>
  <si>
    <t>MBtuh</t>
  </si>
  <si>
    <t>Greenhouse Heat Curtain</t>
  </si>
  <si>
    <t>D03-981</t>
  </si>
  <si>
    <t>CFRM00AVHtCtn</t>
  </si>
  <si>
    <t>Sqft</t>
  </si>
  <si>
    <t>LinearFt</t>
  </si>
  <si>
    <t>SquareFT</t>
  </si>
  <si>
    <t>Water Heating -Commercial Pool Heater</t>
  </si>
  <si>
    <t>Mbtuh</t>
  </si>
  <si>
    <t>Process Boiler - Steam</t>
  </si>
  <si>
    <t>Commercial Boiler (Non-Space Heat, Non-Process)</t>
  </si>
  <si>
    <t>Pipe Insulation - Hot Water Applic. (sq ft) 1 in</t>
  </si>
  <si>
    <t>Instantaneous Water Heaters (&gt;= 200 MBTUH)</t>
  </si>
  <si>
    <t>Storage Water Heaters (LRG &gt;75 MBTUH)</t>
  </si>
  <si>
    <t>Pipe Insulation - Low Pressure Steam Applic. (LF) 1 in</t>
  </si>
  <si>
    <t>Unit</t>
  </si>
  <si>
    <t>Central System Gas Boiler: Water Heating Only</t>
  </si>
  <si>
    <t>Multi Family</t>
  </si>
  <si>
    <t>NA</t>
  </si>
  <si>
    <t>Clothes Washer, CWasher</t>
  </si>
  <si>
    <t>Central System Natural Gas Water Heater</t>
  </si>
  <si>
    <t>Central Gas Furnace 90% AFUE</t>
  </si>
  <si>
    <t>D03-938</t>
  </si>
  <si>
    <t>RMFM10AVWHGTa</t>
  </si>
  <si>
    <t>Hot Water Tank</t>
  </si>
  <si>
    <t>CPI Equip. Modernization</t>
  </si>
  <si>
    <t>Therm</t>
  </si>
  <si>
    <t>EER Convection Oven</t>
  </si>
  <si>
    <t>EER Combination Oven</t>
  </si>
  <si>
    <t>Single Family</t>
  </si>
  <si>
    <t>Gas Storage Water Heater (EF&gt;= 0.62)</t>
  </si>
  <si>
    <t>RSFM10AVWHGTa</t>
  </si>
  <si>
    <t>72 kBtuh unit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</si>
  <si>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</si>
  <si>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</si>
  <si>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</si>
  <si>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</si>
  <si>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</si>
  <si>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</si>
  <si>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</si>
  <si>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</si>
  <si>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</si>
  <si>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</si>
  <si>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</si>
  <si>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</si>
  <si>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</si>
  <si>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Southern California Gas Company</t>
  </si>
  <si>
    <t>1st Q 2006</t>
  </si>
  <si>
    <t>2nd Q 2006</t>
  </si>
  <si>
    <t>Tank Insulation - High Temperature Applic. (LF) 2 in</t>
  </si>
  <si>
    <t>Energy Star Dishwasher  Tier I (EF=.62)</t>
  </si>
  <si>
    <t>D03-953</t>
  </si>
  <si>
    <t>RMFM00AVDW160</t>
  </si>
  <si>
    <t>Dishwasher, DWasher</t>
  </si>
  <si>
    <t>Central System Gas Boiler: Space and Water Heating</t>
  </si>
  <si>
    <t>1000 sqft roof, 1000 SqFt</t>
  </si>
  <si>
    <t>EER Fryer - High Effic. Unit</t>
  </si>
  <si>
    <t>EER Griddle</t>
  </si>
  <si>
    <t>PER Furnace Replacement</t>
  </si>
  <si>
    <t>3rd Q 2006</t>
  </si>
  <si>
    <t>4th Q 2006</t>
  </si>
  <si>
    <t>C&amp;S from Mahone Report - Therms</t>
  </si>
  <si>
    <t>Dwelling Unit</t>
  </si>
  <si>
    <t>Single Family, Verified Ducting System, CZ 10</t>
  </si>
  <si>
    <t>Single Family, Quality Insulation Installation, CZ 10</t>
  </si>
  <si>
    <t>Instantaneous Water Heaters (&lt; 200 MBTUH)</t>
  </si>
  <si>
    <t>Process Boiler - Water</t>
  </si>
  <si>
    <t>Pipe Insulation - Hot Water Applic. (sq ft) 2 in</t>
  </si>
  <si>
    <t>Steam Trap Replacement - Commercial/Other</t>
  </si>
  <si>
    <t>RMFm1075RW413</t>
  </si>
  <si>
    <t>MF, Gas Clothes Washer</t>
  </si>
  <si>
    <t>Washing Machine</t>
  </si>
  <si>
    <t>NonRes, Gas Pipe Insulation</t>
  </si>
  <si>
    <t>Installation</t>
  </si>
  <si>
    <t>1st Q 2007</t>
  </si>
  <si>
    <t>Single Family, Quality Insulation Installation, CZ 13</t>
  </si>
  <si>
    <t>Single Family, Tank  Less Water Heater, CZ 13</t>
  </si>
  <si>
    <t>Multi-family, High Quality Insulation Installation, CZ 10</t>
  </si>
  <si>
    <t>Tank Insulation - Low Temperature Applic. (LF) 1 in</t>
  </si>
  <si>
    <t>Steam Trap Replacement - Industrial &gt;15psig</t>
  </si>
  <si>
    <t>EER Single Rack Oven</t>
  </si>
  <si>
    <t>EER Double Rack Oven</t>
  </si>
  <si>
    <t>Spray Valve 3 Year</t>
  </si>
  <si>
    <t>Gas Cooling Unit Upgrade</t>
  </si>
  <si>
    <t>Units</t>
  </si>
  <si>
    <t>Note: Installations for 1st Quarter 2007 Only.</t>
  </si>
  <si>
    <t>Commitments</t>
  </si>
  <si>
    <t>SCG3542</t>
  </si>
  <si>
    <t>NEW6-Savings By Design SCG SCE Program</t>
  </si>
  <si>
    <t>All Paid incentives are actual expensed incentives with the exception of commitment which are dollars committed.</t>
  </si>
  <si>
    <t>Quarter Ending June 2007</t>
  </si>
  <si>
    <t>2nd Q 2007</t>
  </si>
  <si>
    <t>DEER Run ID</t>
  </si>
  <si>
    <t>Units Commited</t>
  </si>
  <si>
    <t>Codes &amp; Standards</t>
  </si>
  <si>
    <t>Single Family, Verified Ducting System, CZ 4</t>
  </si>
  <si>
    <t>Single Family, Verified Ducting System, CZ 5</t>
  </si>
  <si>
    <t>Single Family, Verified Ducting System, CZ 9</t>
  </si>
  <si>
    <t>Single Family, Quality Insulation Installation, CZ 4</t>
  </si>
  <si>
    <t>Single Family, Quality Insulation Installation, CZ 5</t>
  </si>
  <si>
    <t>Single Family, Quality Insulation Installation, CZ 9</t>
  </si>
  <si>
    <t>Single Family, Quality Insulation Installation, CZ 15</t>
  </si>
  <si>
    <t>Single Family, Tank  Less Water Heater, CZ 4</t>
  </si>
  <si>
    <t>Multi-family, Verified Ducting System, CZ 6</t>
  </si>
  <si>
    <t>Multi-family, Verified Ducting System, CZ 8</t>
  </si>
  <si>
    <t>Multi-family, High Quality Insulation Installation, CZ 4</t>
  </si>
  <si>
    <t>Multi-family, High Quality Insulation Installation, CZ 6</t>
  </si>
  <si>
    <t>Multi-family, Air Conditioner EER, CZ 8</t>
  </si>
  <si>
    <t>Multi-family, Air Conditioner EER, CZ 10</t>
  </si>
  <si>
    <t>Industrial End User Workshops (SPC Equivalent)</t>
  </si>
  <si>
    <t>Storage Water Heaters (SML &lt;= 75 MBTUH)</t>
  </si>
  <si>
    <t>Pipe Insulation - Low Pressure Steam Applic. (LF) 2 in</t>
  </si>
  <si>
    <t>LinearFT</t>
  </si>
  <si>
    <t>Tank Insulation - High Temperature Applic. (LF) 1 in</t>
  </si>
  <si>
    <t>Steam Trap Replacement - Commercial &lt;12hr/day (Dry Cleaners)</t>
  </si>
  <si>
    <t>Steam Trap Replacement - Industrial &lt;15 psig/Other Commercial 12-24 hr/day</t>
  </si>
  <si>
    <t>Steam Trap Replacement - Industrial &gt;15 psig</t>
  </si>
  <si>
    <t>Pipe Insulation -Hot Water Application &gt;= 1" pipe</t>
  </si>
  <si>
    <t>Pipe Insulation - Low pressure steam &lt;=15 psi &lt; 1" pipe</t>
  </si>
  <si>
    <t>Pipe Insulation - Low pressure steam &gt;15 psi &gt;= 1" pipe</t>
  </si>
  <si>
    <t>Pipe Insulation - Medium pressure steam &gt;15 psi &gt;= 1" pipe</t>
  </si>
  <si>
    <t>Natural Gas Storage Water Heater (EF&gt;= 0.62)</t>
  </si>
  <si>
    <t>D03-410</t>
  </si>
  <si>
    <t>Average of DEER Measures</t>
  </si>
  <si>
    <t>per 38 kBtuh Unit</t>
  </si>
  <si>
    <t>D03-422</t>
  </si>
  <si>
    <t>Gas Wtr Htr Controller (&lt;30 units) Post 1970 (Digital)</t>
  </si>
  <si>
    <t>Gas Wtr Htr Controller (&gt;=30 units) Post 1970 (Digital)</t>
  </si>
  <si>
    <t>PER Boiler Replacement</t>
  </si>
  <si>
    <t>Clothes Washer Tier II</t>
  </si>
  <si>
    <t>D03-950</t>
  </si>
  <si>
    <t>RRes00AVC3T2D</t>
  </si>
  <si>
    <t>D03-411</t>
  </si>
  <si>
    <t>Energy Star Dish Washer EF=0.65</t>
  </si>
  <si>
    <t>Energy Star Clothes Washer - MEF=1.72 WF=8.0</t>
  </si>
  <si>
    <t>Gas Measures</t>
  </si>
  <si>
    <t>NonRes, Gas Clothes Washer</t>
  </si>
  <si>
    <t>Table 4.1:  GBI Goal and Results</t>
  </si>
  <si>
    <t>Summer Peak (kW, net)</t>
  </si>
  <si>
    <t>State Buildings Only</t>
  </si>
  <si>
    <t>kW Installed</t>
  </si>
  <si>
    <t>kWh Installed</t>
  </si>
  <si>
    <t>Therms Installed</t>
  </si>
  <si>
    <t>Quarterly Totals</t>
  </si>
  <si>
    <t>Current Program Cycle</t>
  </si>
  <si>
    <t>Total Since Inception</t>
  </si>
  <si>
    <t>2006-2008 Utility Target</t>
  </si>
  <si>
    <t>2006-2008 Utility Target: % Fulfilled</t>
  </si>
  <si>
    <t>Commercial Buildings Only</t>
  </si>
  <si>
    <t>Other Public Buildings Only</t>
  </si>
  <si>
    <t>Commercial &amp; Institutional</t>
  </si>
  <si>
    <t>Commercial &amp; Institutional Buildings</t>
  </si>
  <si>
    <t>Total Installed 
(inception to date)</t>
  </si>
  <si>
    <t>Total Installed 
(Report Quarter)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</si>
</sst>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%"/>
    <numFmt numFmtId="180" formatCode="#,##0.000000000000000"/>
  </numFmts>
  <fonts count="12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3" applyNumberFormat="1" applyFont="1" applyFill="1" applyBorder="1" applyAlignment="1" applyProtection="1">
      <alignment horizontal="centerContinuous"/>
      <protection/>
    </xf>
    <xf numFmtId="0" fontId="4" fillId="2" borderId="2" xfId="23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3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4" fontId="6" fillId="0" borderId="0" xfId="17" applyFont="1" applyFill="1" applyAlignment="1">
      <alignment/>
    </xf>
    <xf numFmtId="43" fontId="6" fillId="0" borderId="0" xfId="15" applyFont="1" applyFill="1" applyAlignment="1">
      <alignment/>
    </xf>
    <xf numFmtId="167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20" xfId="23" applyNumberFormat="1" applyFont="1" applyFill="1" applyBorder="1" applyAlignment="1" applyProtection="1">
      <alignment horizontal="left"/>
      <protection/>
    </xf>
    <xf numFmtId="0" fontId="4" fillId="0" borderId="0" xfId="21" applyFont="1" applyFill="1">
      <alignment/>
      <protection/>
    </xf>
    <xf numFmtId="0" fontId="5" fillId="0" borderId="0" xfId="0" applyFont="1" applyFill="1" applyAlignment="1">
      <alignment/>
    </xf>
    <xf numFmtId="166" fontId="3" fillId="0" borderId="0" xfId="23" applyNumberFormat="1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4" fillId="0" borderId="0" xfId="15" applyFont="1" applyFill="1" applyAlignment="1">
      <alignment horizontal="center"/>
    </xf>
    <xf numFmtId="164" fontId="4" fillId="0" borderId="5" xfId="17" applyNumberFormat="1" applyFont="1" applyFill="1" applyBorder="1" applyAlignment="1">
      <alignment/>
    </xf>
    <xf numFmtId="0" fontId="7" fillId="0" borderId="24" xfId="24" applyFont="1" applyFill="1" applyBorder="1" applyAlignment="1">
      <alignment wrapText="1"/>
      <protection/>
    </xf>
    <xf numFmtId="0" fontId="7" fillId="0" borderId="24" xfId="24" applyFont="1" applyFill="1" applyBorder="1" applyAlignment="1">
      <alignment horizontal="right" wrapText="1"/>
      <protection/>
    </xf>
    <xf numFmtId="4" fontId="7" fillId="0" borderId="24" xfId="24" applyNumberFormat="1" applyFont="1" applyFill="1" applyBorder="1" applyAlignment="1">
      <alignment horizontal="right" wrapText="1"/>
      <protection/>
    </xf>
    <xf numFmtId="171" fontId="7" fillId="0" borderId="24" xfId="24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0" borderId="0" xfId="22" applyFont="1">
      <alignment/>
      <protection/>
    </xf>
    <xf numFmtId="0" fontId="8" fillId="0" borderId="0" xfId="25">
      <alignment/>
      <protection/>
    </xf>
    <xf numFmtId="43" fontId="8" fillId="0" borderId="0" xfId="15" applyAlignment="1">
      <alignment/>
    </xf>
    <xf numFmtId="0" fontId="10" fillId="0" borderId="0" xfId="25" applyFont="1" applyBorder="1">
      <alignment/>
      <protection/>
    </xf>
    <xf numFmtId="0" fontId="8" fillId="0" borderId="14" xfId="25" applyBorder="1" applyAlignment="1">
      <alignment horizontal="center"/>
      <protection/>
    </xf>
    <xf numFmtId="0" fontId="8" fillId="0" borderId="27" xfId="25" applyBorder="1" applyAlignment="1">
      <alignment horizontal="center"/>
      <protection/>
    </xf>
    <xf numFmtId="0" fontId="10" fillId="0" borderId="27" xfId="25" applyFont="1" applyBorder="1" applyAlignment="1">
      <alignment horizontal="center"/>
      <protection/>
    </xf>
    <xf numFmtId="0" fontId="10" fillId="0" borderId="27" xfId="25" applyFont="1" applyBorder="1" applyAlignment="1">
      <alignment horizontal="center" wrapText="1"/>
      <protection/>
    </xf>
    <xf numFmtId="0" fontId="10" fillId="0" borderId="8" xfId="25" applyFont="1" applyBorder="1" applyAlignment="1">
      <alignment horizontal="center" wrapText="1"/>
      <protection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0" fontId="10" fillId="2" borderId="7" xfId="25" applyFont="1" applyFill="1" applyBorder="1" applyAlignment="1">
      <alignment horizontal="center" vertical="center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0" fontId="9" fillId="0" borderId="14" xfId="25" applyFont="1" applyBorder="1" applyAlignment="1">
      <alignment horizontal="left"/>
      <protection/>
    </xf>
    <xf numFmtId="178" fontId="9" fillId="0" borderId="7" xfId="25" applyNumberFormat="1" applyFont="1" applyFill="1" applyBorder="1" applyAlignment="1">
      <alignment/>
      <protection/>
    </xf>
    <xf numFmtId="3" fontId="9" fillId="0" borderId="7" xfId="25" applyNumberFormat="1" applyFont="1" applyFill="1" applyBorder="1" applyAlignment="1">
      <alignment horizontal="center"/>
      <protection/>
    </xf>
    <xf numFmtId="0" fontId="9" fillId="3" borderId="14" xfId="25" applyFont="1" applyFill="1" applyBorder="1">
      <alignment/>
      <protection/>
    </xf>
    <xf numFmtId="178" fontId="9" fillId="3" borderId="7" xfId="25" applyNumberFormat="1" applyFont="1" applyFill="1" applyBorder="1" applyAlignment="1">
      <alignment horizontal="center"/>
      <protection/>
    </xf>
    <xf numFmtId="9" fontId="9" fillId="3" borderId="14" xfId="25" applyNumberFormat="1" applyFont="1" applyFill="1" applyBorder="1" applyAlignment="1">
      <alignment/>
      <protection/>
    </xf>
    <xf numFmtId="9" fontId="9" fillId="3" borderId="8" xfId="25" applyNumberFormat="1" applyFont="1" applyFill="1" applyBorder="1" applyAlignment="1">
      <alignment/>
      <protection/>
    </xf>
    <xf numFmtId="0" fontId="9" fillId="0" borderId="14" xfId="25" applyFont="1" applyBorder="1">
      <alignment/>
      <protection/>
    </xf>
    <xf numFmtId="9" fontId="9" fillId="0" borderId="7" xfId="26" applyFont="1" applyFill="1" applyBorder="1" applyAlignment="1">
      <alignment horizontal="center"/>
    </xf>
    <xf numFmtId="9" fontId="9" fillId="0" borderId="7" xfId="26" applyFont="1" applyFill="1" applyBorder="1" applyAlignment="1">
      <alignment horizontal="center"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27" xfId="25" applyFont="1" applyFill="1" applyBorder="1" applyAlignment="1">
      <alignment horizontal="center" vertical="center" wrapText="1"/>
      <protection/>
    </xf>
    <xf numFmtId="0" fontId="10" fillId="2" borderId="8" xfId="25" applyFont="1" applyFill="1" applyBorder="1" applyAlignment="1">
      <alignment horizontal="center" vertical="center" wrapText="1"/>
      <protection/>
    </xf>
    <xf numFmtId="178" fontId="9" fillId="3" borderId="7" xfId="25" applyNumberFormat="1" applyFont="1" applyFill="1" applyBorder="1">
      <alignment/>
      <protection/>
    </xf>
    <xf numFmtId="178" fontId="9" fillId="0" borderId="7" xfId="25" applyNumberFormat="1" applyFont="1" applyFill="1" applyBorder="1">
      <alignment/>
      <protection/>
    </xf>
    <xf numFmtId="0" fontId="10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10" fillId="0" borderId="14" xfId="21" applyFont="1" applyFill="1" applyBorder="1" applyAlignment="1">
      <alignment/>
      <protection/>
    </xf>
    <xf numFmtId="0" fontId="10" fillId="0" borderId="27" xfId="25" applyFont="1" applyBorder="1" applyAlignment="1">
      <alignment horizontal="center"/>
      <protection/>
    </xf>
    <xf numFmtId="0" fontId="9" fillId="2" borderId="7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9" fillId="2" borderId="8" xfId="21" applyFont="1" applyFill="1" applyBorder="1" applyAlignment="1">
      <alignment horizontal="center" vertical="center" wrapText="1"/>
      <protection/>
    </xf>
    <xf numFmtId="0" fontId="9" fillId="2" borderId="27" xfId="21" applyFont="1" applyFill="1" applyBorder="1" applyAlignment="1">
      <alignment horizontal="center" vertical="center" wrapText="1"/>
      <protection/>
    </xf>
    <xf numFmtId="0" fontId="10" fillId="0" borderId="14" xfId="23" applyFont="1" applyFill="1" applyBorder="1" applyAlignment="1" applyProtection="1">
      <alignment horizontal="left"/>
      <protection locked="0"/>
    </xf>
    <xf numFmtId="165" fontId="10" fillId="0" borderId="7" xfId="15" applyNumberFormat="1" applyFont="1" applyFill="1" applyBorder="1" applyAlignment="1" applyProtection="1">
      <alignment horizontal="left"/>
      <protection/>
    </xf>
    <xf numFmtId="165" fontId="10" fillId="0" borderId="14" xfId="15" applyNumberFormat="1" applyFont="1" applyFill="1" applyBorder="1" applyAlignment="1" applyProtection="1">
      <alignment horizontal="left"/>
      <protection/>
    </xf>
    <xf numFmtId="165" fontId="10" fillId="0" borderId="8" xfId="15" applyNumberFormat="1" applyFont="1" applyFill="1" applyBorder="1" applyAlignment="1" applyProtection="1">
      <alignment horizontal="left"/>
      <protection/>
    </xf>
    <xf numFmtId="165" fontId="10" fillId="0" borderId="27" xfId="15" applyNumberFormat="1" applyFont="1" applyFill="1" applyBorder="1" applyAlignment="1" applyProtection="1">
      <alignment horizontal="left"/>
      <protection/>
    </xf>
    <xf numFmtId="0" fontId="11" fillId="0" borderId="14" xfId="23" applyFont="1" applyFill="1" applyBorder="1" applyAlignment="1" applyProtection="1">
      <alignment horizontal="center"/>
      <protection locked="0"/>
    </xf>
    <xf numFmtId="165" fontId="9" fillId="0" borderId="7" xfId="15" applyNumberFormat="1" applyFont="1" applyFill="1" applyBorder="1" applyAlignment="1" applyProtection="1">
      <alignment/>
      <protection/>
    </xf>
    <xf numFmtId="165" fontId="9" fillId="0" borderId="14" xfId="15" applyNumberFormat="1" applyFont="1" applyFill="1" applyBorder="1" applyAlignment="1" applyProtection="1">
      <alignment/>
      <protection/>
    </xf>
    <xf numFmtId="165" fontId="9" fillId="0" borderId="8" xfId="15" applyNumberFormat="1" applyFont="1" applyFill="1" applyBorder="1" applyAlignment="1" applyProtection="1">
      <alignment/>
      <protection/>
    </xf>
    <xf numFmtId="0" fontId="10" fillId="0" borderId="14" xfId="25" applyFont="1" applyBorder="1">
      <alignment/>
      <protection/>
    </xf>
    <xf numFmtId="165" fontId="10" fillId="0" borderId="7" xfId="15" applyNumberFormat="1" applyFont="1" applyBorder="1" applyAlignment="1">
      <alignment/>
    </xf>
    <xf numFmtId="165" fontId="10" fillId="0" borderId="14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0" fontId="8" fillId="0" borderId="0" xfId="21" applyFont="1" applyFill="1" applyAlignment="1">
      <alignment/>
      <protection/>
    </xf>
    <xf numFmtId="166" fontId="9" fillId="2" borderId="14" xfId="23" applyNumberFormat="1" applyFont="1" applyFill="1" applyBorder="1" applyAlignment="1" applyProtection="1">
      <alignment horizontal="centerContinuous" vertical="center"/>
      <protection/>
    </xf>
    <xf numFmtId="0" fontId="9" fillId="2" borderId="7" xfId="21" applyFont="1" applyFill="1" applyBorder="1" applyAlignment="1">
      <alignment horizontal="center" wrapText="1"/>
      <protection/>
    </xf>
    <xf numFmtId="0" fontId="9" fillId="2" borderId="27" xfId="21" applyFont="1" applyFill="1" applyBorder="1" applyAlignment="1">
      <alignment horizontal="center" wrapText="1"/>
      <protection/>
    </xf>
    <xf numFmtId="0" fontId="9" fillId="2" borderId="14" xfId="21" applyFont="1" applyFill="1" applyBorder="1" applyAlignment="1">
      <alignment horizontal="center" wrapText="1"/>
      <protection/>
    </xf>
    <xf numFmtId="0" fontId="9" fillId="2" borderId="8" xfId="21" applyFont="1" applyFill="1" applyBorder="1" applyAlignment="1">
      <alignment horizontal="center" wrapText="1"/>
      <protection/>
    </xf>
    <xf numFmtId="0" fontId="9" fillId="0" borderId="14" xfId="23" applyFont="1" applyFill="1" applyBorder="1" applyAlignment="1" applyProtection="1">
      <alignment horizontal="left" indent="1"/>
      <protection locked="0"/>
    </xf>
    <xf numFmtId="165" fontId="10" fillId="0" borderId="27" xfId="15" applyNumberFormat="1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CPUC EE Quarterly Report - SDGE 2Q 2007" xfId="22"/>
    <cellStyle name="Normal_DRAFT_June1Filing_v05_zap041705" xfId="23"/>
    <cellStyle name="Normal_Measure List" xfId="24"/>
    <cellStyle name="Normal_Quarter Model - SCG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loveles\My%20Documents\Reporting\Quarterly\Quarter%20Model%20-%20S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BI-New"/>
      <sheetName val="Data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56.66015625" style="4" customWidth="1"/>
    <col min="2" max="2" width="28.33203125" style="3" bestFit="1" customWidth="1"/>
    <col min="3" max="4" width="18.83203125" style="3" bestFit="1" customWidth="1"/>
    <col min="5" max="16384" width="9.33203125" style="3" customWidth="1"/>
  </cols>
  <sheetData>
    <row r="1" s="40" customFormat="1" ht="20.25">
      <c r="A1" s="69" t="s">
        <v>190</v>
      </c>
    </row>
    <row r="2" s="40" customFormat="1" ht="20.25">
      <c r="A2" s="69" t="s">
        <v>46</v>
      </c>
    </row>
    <row r="3" s="40" customFormat="1" ht="20.25">
      <c r="A3" s="69" t="s">
        <v>234</v>
      </c>
    </row>
    <row r="5" ht="16.5" thickBot="1">
      <c r="A5" s="1" t="s">
        <v>52</v>
      </c>
    </row>
    <row r="6" spans="1:2" ht="15">
      <c r="A6" s="5"/>
      <c r="B6" s="6" t="s">
        <v>6</v>
      </c>
    </row>
    <row r="7" spans="1:2" s="8" customFormat="1" ht="15">
      <c r="A7" s="7" t="s">
        <v>0</v>
      </c>
      <c r="B7" s="9">
        <v>73109866.09051946</v>
      </c>
    </row>
    <row r="8" spans="1:2" ht="15">
      <c r="A8" s="7" t="s">
        <v>1</v>
      </c>
      <c r="B8" s="9">
        <v>125045150.07049434</v>
      </c>
    </row>
    <row r="9" spans="1:3" ht="15">
      <c r="A9" s="7" t="s">
        <v>2</v>
      </c>
      <c r="B9" s="9">
        <v>51935283.97997488</v>
      </c>
      <c r="C9" s="86"/>
    </row>
    <row r="10" spans="1:2" ht="15">
      <c r="A10" s="7" t="s">
        <v>3</v>
      </c>
      <c r="B10" s="10">
        <v>1.710373124137203</v>
      </c>
    </row>
    <row r="11" spans="1:2" ht="15">
      <c r="A11" s="7" t="s">
        <v>4</v>
      </c>
      <c r="B11" s="10">
        <v>3.3801992075853673</v>
      </c>
    </row>
    <row r="12" spans="1:2" ht="15">
      <c r="A12" s="7" t="s">
        <v>8</v>
      </c>
      <c r="B12" s="11">
        <f>100*0.0597954546992427</f>
        <v>5.97954546992427</v>
      </c>
    </row>
    <row r="13" spans="1:2" ht="15.75" thickBot="1">
      <c r="A13" s="12" t="s">
        <v>7</v>
      </c>
      <c r="B13" s="13">
        <v>0.260624506713825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zoomScale="75" zoomScaleNormal="75" workbookViewId="0" topLeftCell="A1">
      <selection activeCell="D15" sqref="D15"/>
    </sheetView>
  </sheetViews>
  <sheetFormatPr defaultColWidth="9.33203125" defaultRowHeight="12.75"/>
  <cols>
    <col min="1" max="1" width="19.33203125" style="4" customWidth="1"/>
    <col min="2" max="2" width="65.33203125" style="4" customWidth="1"/>
    <col min="3" max="3" width="21" style="4" bestFit="1" customWidth="1"/>
    <col min="4" max="4" width="61.66015625" style="4" bestFit="1" customWidth="1"/>
    <col min="5" max="5" width="12.83203125" style="4" customWidth="1"/>
    <col min="6" max="6" width="25.33203125" style="4" bestFit="1" customWidth="1"/>
    <col min="7" max="8" width="15.83203125" style="24" customWidth="1"/>
    <col min="9" max="9" width="20.66015625" style="25" bestFit="1" customWidth="1"/>
    <col min="10" max="10" width="15.83203125" style="3" customWidth="1"/>
    <col min="11" max="11" width="20.16015625" style="24" bestFit="1" customWidth="1"/>
    <col min="12" max="12" width="17" style="24" bestFit="1" customWidth="1"/>
    <col min="13" max="13" width="15.5" style="26" bestFit="1" customWidth="1"/>
    <col min="14" max="14" width="16.83203125" style="27" bestFit="1" customWidth="1"/>
    <col min="15" max="15" width="12.83203125" style="28" customWidth="1"/>
    <col min="16" max="16" width="12.83203125" style="3" customWidth="1"/>
    <col min="17" max="17" width="20.33203125" style="24" bestFit="1" customWidth="1"/>
    <col min="18" max="18" width="18.33203125" style="24" customWidth="1"/>
    <col min="19" max="19" width="18.83203125" style="29" bestFit="1" customWidth="1"/>
    <col min="20" max="20" width="18.83203125" style="27" bestFit="1" customWidth="1"/>
    <col min="21" max="16384" width="9.33203125" style="3" customWidth="1"/>
  </cols>
  <sheetData>
    <row r="1" spans="1:20" s="40" customFormat="1" ht="20.25">
      <c r="A1" s="23" t="str">
        <f>'Portfolio Metrics'!A1</f>
        <v>Southern California Gas Company</v>
      </c>
      <c r="B1" s="23"/>
      <c r="C1" s="37"/>
      <c r="D1" s="37"/>
      <c r="E1" s="37"/>
      <c r="F1" s="37"/>
      <c r="G1" s="38"/>
      <c r="H1" s="38"/>
      <c r="I1" s="39"/>
      <c r="K1" s="38"/>
      <c r="L1" s="38"/>
      <c r="M1" s="41"/>
      <c r="N1" s="42"/>
      <c r="O1" s="43"/>
      <c r="Q1" s="38"/>
      <c r="R1" s="38"/>
      <c r="S1" s="44"/>
      <c r="T1" s="42"/>
    </row>
    <row r="2" spans="1:20" s="40" customFormat="1" ht="20.25">
      <c r="A2" s="23" t="s">
        <v>53</v>
      </c>
      <c r="B2" s="23"/>
      <c r="C2" s="37"/>
      <c r="D2" s="37"/>
      <c r="E2" s="37"/>
      <c r="F2" s="37"/>
      <c r="G2" s="38"/>
      <c r="H2" s="38"/>
      <c r="I2" s="39"/>
      <c r="K2" s="38"/>
      <c r="L2" s="38"/>
      <c r="M2" s="41"/>
      <c r="N2" s="42"/>
      <c r="O2" s="43"/>
      <c r="Q2" s="38"/>
      <c r="R2" s="38"/>
      <c r="S2" s="44"/>
      <c r="T2" s="42"/>
    </row>
    <row r="3" spans="1:20" s="40" customFormat="1" ht="20.25">
      <c r="A3" s="23" t="str">
        <f>'Portfolio Metrics'!A3</f>
        <v>Quarter Ending June 2007</v>
      </c>
      <c r="B3" s="23"/>
      <c r="C3" s="37"/>
      <c r="D3" s="37"/>
      <c r="E3" s="37"/>
      <c r="F3" s="37"/>
      <c r="G3" s="38"/>
      <c r="H3" s="38"/>
      <c r="I3" s="39"/>
      <c r="K3" s="38"/>
      <c r="L3" s="38"/>
      <c r="M3" s="41"/>
      <c r="N3" s="42"/>
      <c r="O3" s="43"/>
      <c r="Q3" s="38"/>
      <c r="R3" s="38"/>
      <c r="S3" s="44"/>
      <c r="T3" s="42"/>
    </row>
    <row r="5" spans="1:20" s="18" customFormat="1" ht="15.75">
      <c r="A5" s="67" t="s">
        <v>48</v>
      </c>
      <c r="B5" s="70"/>
      <c r="C5" s="14"/>
      <c r="D5" s="14"/>
      <c r="E5" s="14"/>
      <c r="F5" s="14"/>
      <c r="G5" s="15"/>
      <c r="H5" s="16"/>
      <c r="I5" s="17"/>
      <c r="K5" s="16"/>
      <c r="L5" s="16"/>
      <c r="M5" s="19"/>
      <c r="N5" s="20"/>
      <c r="O5" s="21"/>
      <c r="Q5" s="16"/>
      <c r="R5" s="16"/>
      <c r="S5" s="22"/>
      <c r="T5" s="20"/>
    </row>
    <row r="6" spans="1:20" s="25" customFormat="1" ht="78.75">
      <c r="A6" s="30" t="s">
        <v>24</v>
      </c>
      <c r="B6" s="30" t="s">
        <v>9</v>
      </c>
      <c r="C6" s="31" t="s">
        <v>5</v>
      </c>
      <c r="D6" s="32" t="s">
        <v>10</v>
      </c>
      <c r="E6" s="32" t="s">
        <v>17</v>
      </c>
      <c r="F6" s="32" t="s">
        <v>236</v>
      </c>
      <c r="G6" s="32" t="s">
        <v>18</v>
      </c>
      <c r="H6" s="33" t="s">
        <v>19</v>
      </c>
      <c r="I6" s="34" t="s">
        <v>20</v>
      </c>
      <c r="J6" s="34" t="s">
        <v>21</v>
      </c>
      <c r="K6" s="35" t="s">
        <v>12</v>
      </c>
      <c r="L6" s="35" t="s">
        <v>11</v>
      </c>
      <c r="M6" s="35" t="s">
        <v>13</v>
      </c>
      <c r="N6" s="34" t="s">
        <v>22</v>
      </c>
      <c r="O6" s="36" t="s">
        <v>14</v>
      </c>
      <c r="P6" s="33" t="s">
        <v>15</v>
      </c>
      <c r="Q6" s="35" t="s">
        <v>16</v>
      </c>
      <c r="R6" s="35" t="s">
        <v>237</v>
      </c>
      <c r="S6" s="34" t="s">
        <v>23</v>
      </c>
      <c r="T6" s="80"/>
    </row>
    <row r="7" spans="1:19" ht="25.5">
      <c r="A7" s="82" t="s">
        <v>88</v>
      </c>
      <c r="B7" s="82" t="s">
        <v>89</v>
      </c>
      <c r="C7" s="83">
        <v>322001</v>
      </c>
      <c r="D7" s="82" t="s">
        <v>205</v>
      </c>
      <c r="E7" s="82"/>
      <c r="F7" s="82"/>
      <c r="G7" s="82"/>
      <c r="H7" s="82" t="s">
        <v>238</v>
      </c>
      <c r="I7" s="82" t="s">
        <v>238</v>
      </c>
      <c r="J7" s="82" t="s">
        <v>162</v>
      </c>
      <c r="K7" s="84"/>
      <c r="L7" s="84"/>
      <c r="M7" s="84">
        <v>1</v>
      </c>
      <c r="N7" s="85">
        <v>0</v>
      </c>
      <c r="O7" s="83">
        <v>0.5</v>
      </c>
      <c r="P7" s="83">
        <v>10</v>
      </c>
      <c r="Q7" s="84">
        <v>664999.98</v>
      </c>
      <c r="R7" s="82"/>
      <c r="S7" s="85">
        <v>0</v>
      </c>
    </row>
    <row r="8" spans="1:19" ht="15">
      <c r="A8" s="82" t="s">
        <v>96</v>
      </c>
      <c r="B8" s="82" t="s">
        <v>97</v>
      </c>
      <c r="C8" s="83">
        <v>316013</v>
      </c>
      <c r="D8" s="82" t="s">
        <v>239</v>
      </c>
      <c r="E8" s="82"/>
      <c r="F8" s="82"/>
      <c r="G8" s="82" t="s">
        <v>206</v>
      </c>
      <c r="H8" s="82" t="s">
        <v>33</v>
      </c>
      <c r="I8" s="82" t="s">
        <v>173</v>
      </c>
      <c r="J8" s="82" t="s">
        <v>162</v>
      </c>
      <c r="K8" s="84">
        <v>43.04</v>
      </c>
      <c r="L8" s="84">
        <v>0.05</v>
      </c>
      <c r="M8" s="84">
        <v>34.54</v>
      </c>
      <c r="N8" s="85">
        <v>125</v>
      </c>
      <c r="O8" s="83">
        <v>0.8</v>
      </c>
      <c r="P8" s="83">
        <v>18</v>
      </c>
      <c r="Q8" s="84">
        <v>31</v>
      </c>
      <c r="R8" s="82"/>
      <c r="S8" s="85">
        <v>3100</v>
      </c>
    </row>
    <row r="9" spans="1:19" ht="15">
      <c r="A9" s="82" t="s">
        <v>96</v>
      </c>
      <c r="B9" s="82" t="s">
        <v>97</v>
      </c>
      <c r="C9" s="83">
        <v>316014</v>
      </c>
      <c r="D9" s="82" t="s">
        <v>240</v>
      </c>
      <c r="E9" s="82"/>
      <c r="F9" s="82"/>
      <c r="G9" s="82" t="s">
        <v>206</v>
      </c>
      <c r="H9" s="82" t="s">
        <v>33</v>
      </c>
      <c r="I9" s="82" t="s">
        <v>173</v>
      </c>
      <c r="J9" s="82" t="s">
        <v>162</v>
      </c>
      <c r="K9" s="84">
        <v>18.94</v>
      </c>
      <c r="L9" s="84">
        <v>0.02</v>
      </c>
      <c r="M9" s="84">
        <v>34.54</v>
      </c>
      <c r="N9" s="85">
        <v>125</v>
      </c>
      <c r="O9" s="83">
        <v>0.8</v>
      </c>
      <c r="P9" s="83">
        <v>18</v>
      </c>
      <c r="Q9" s="84">
        <v>98</v>
      </c>
      <c r="R9" s="82"/>
      <c r="S9" s="85">
        <v>9800</v>
      </c>
    </row>
    <row r="10" spans="1:19" ht="15">
      <c r="A10" s="82" t="s">
        <v>96</v>
      </c>
      <c r="B10" s="82" t="s">
        <v>97</v>
      </c>
      <c r="C10" s="83">
        <v>316018</v>
      </c>
      <c r="D10" s="82" t="s">
        <v>241</v>
      </c>
      <c r="E10" s="82"/>
      <c r="F10" s="82"/>
      <c r="G10" s="82" t="s">
        <v>206</v>
      </c>
      <c r="H10" s="82" t="s">
        <v>33</v>
      </c>
      <c r="I10" s="82" t="s">
        <v>173</v>
      </c>
      <c r="J10" s="82" t="s">
        <v>162</v>
      </c>
      <c r="K10" s="84">
        <v>271.97</v>
      </c>
      <c r="L10" s="84">
        <v>0.3</v>
      </c>
      <c r="M10" s="84">
        <v>14.98</v>
      </c>
      <c r="N10" s="85">
        <v>125</v>
      </c>
      <c r="O10" s="83">
        <v>0.8</v>
      </c>
      <c r="P10" s="83">
        <v>18</v>
      </c>
      <c r="Q10" s="84">
        <v>39</v>
      </c>
      <c r="R10" s="82"/>
      <c r="S10" s="85">
        <v>3900</v>
      </c>
    </row>
    <row r="11" spans="1:19" ht="15">
      <c r="A11" s="82" t="s">
        <v>96</v>
      </c>
      <c r="B11" s="82" t="s">
        <v>97</v>
      </c>
      <c r="C11" s="83">
        <v>316019</v>
      </c>
      <c r="D11" s="82" t="s">
        <v>207</v>
      </c>
      <c r="E11" s="82"/>
      <c r="F11" s="82"/>
      <c r="G11" s="82" t="s">
        <v>206</v>
      </c>
      <c r="H11" s="82" t="s">
        <v>33</v>
      </c>
      <c r="I11" s="82" t="s">
        <v>173</v>
      </c>
      <c r="J11" s="82" t="s">
        <v>162</v>
      </c>
      <c r="K11" s="84">
        <v>543.93</v>
      </c>
      <c r="L11" s="84">
        <v>0.6</v>
      </c>
      <c r="M11" s="84">
        <v>20.62</v>
      </c>
      <c r="N11" s="85">
        <v>125</v>
      </c>
      <c r="O11" s="83">
        <v>0.8</v>
      </c>
      <c r="P11" s="83">
        <v>18</v>
      </c>
      <c r="Q11" s="84">
        <v>40</v>
      </c>
      <c r="R11" s="82"/>
      <c r="S11" s="85">
        <v>7900</v>
      </c>
    </row>
    <row r="12" spans="1:19" ht="15">
      <c r="A12" s="82" t="s">
        <v>96</v>
      </c>
      <c r="B12" s="82" t="s">
        <v>97</v>
      </c>
      <c r="C12" s="83">
        <v>316023</v>
      </c>
      <c r="D12" s="82" t="s">
        <v>242</v>
      </c>
      <c r="E12" s="82"/>
      <c r="F12" s="82"/>
      <c r="G12" s="82" t="s">
        <v>206</v>
      </c>
      <c r="H12" s="82" t="s">
        <v>33</v>
      </c>
      <c r="I12" s="82" t="s">
        <v>173</v>
      </c>
      <c r="J12" s="82" t="s">
        <v>162</v>
      </c>
      <c r="K12" s="84">
        <v>96.39</v>
      </c>
      <c r="L12" s="84">
        <v>0.11</v>
      </c>
      <c r="M12" s="84">
        <v>52.51</v>
      </c>
      <c r="N12" s="85">
        <v>300</v>
      </c>
      <c r="O12" s="83">
        <v>0.8</v>
      </c>
      <c r="P12" s="83">
        <v>20</v>
      </c>
      <c r="Q12" s="84">
        <v>69</v>
      </c>
      <c r="R12" s="82"/>
      <c r="S12" s="85">
        <v>12075</v>
      </c>
    </row>
    <row r="13" spans="1:19" ht="15">
      <c r="A13" s="82" t="s">
        <v>96</v>
      </c>
      <c r="B13" s="82" t="s">
        <v>97</v>
      </c>
      <c r="C13" s="83">
        <v>316024</v>
      </c>
      <c r="D13" s="82" t="s">
        <v>243</v>
      </c>
      <c r="E13" s="82"/>
      <c r="F13" s="82"/>
      <c r="G13" s="82" t="s">
        <v>206</v>
      </c>
      <c r="H13" s="82" t="s">
        <v>33</v>
      </c>
      <c r="I13" s="82" t="s">
        <v>173</v>
      </c>
      <c r="J13" s="82" t="s">
        <v>162</v>
      </c>
      <c r="K13" s="84">
        <v>37.87</v>
      </c>
      <c r="L13" s="84">
        <v>0.04</v>
      </c>
      <c r="M13" s="84">
        <v>57.09</v>
      </c>
      <c r="N13" s="85">
        <v>300</v>
      </c>
      <c r="O13" s="83">
        <v>0.8</v>
      </c>
      <c r="P13" s="83">
        <v>20</v>
      </c>
      <c r="Q13" s="84">
        <v>33</v>
      </c>
      <c r="R13" s="82"/>
      <c r="S13" s="85">
        <v>5775</v>
      </c>
    </row>
    <row r="14" spans="1:19" ht="15">
      <c r="A14" s="82" t="s">
        <v>96</v>
      </c>
      <c r="B14" s="82" t="s">
        <v>97</v>
      </c>
      <c r="C14" s="83">
        <v>316028</v>
      </c>
      <c r="D14" s="82" t="s">
        <v>244</v>
      </c>
      <c r="E14" s="82"/>
      <c r="F14" s="82"/>
      <c r="G14" s="82" t="s">
        <v>206</v>
      </c>
      <c r="H14" s="82" t="s">
        <v>33</v>
      </c>
      <c r="I14" s="82" t="s">
        <v>173</v>
      </c>
      <c r="J14" s="82" t="s">
        <v>162</v>
      </c>
      <c r="K14" s="84">
        <v>254.75</v>
      </c>
      <c r="L14" s="84">
        <v>0.28</v>
      </c>
      <c r="M14" s="84">
        <v>14.45</v>
      </c>
      <c r="N14" s="85">
        <v>300</v>
      </c>
      <c r="O14" s="83">
        <v>0.8</v>
      </c>
      <c r="P14" s="83">
        <v>20</v>
      </c>
      <c r="Q14" s="84">
        <v>48</v>
      </c>
      <c r="R14" s="82"/>
      <c r="S14" s="85">
        <v>8400</v>
      </c>
    </row>
    <row r="15" spans="1:19" ht="15">
      <c r="A15" s="82" t="s">
        <v>96</v>
      </c>
      <c r="B15" s="82" t="s">
        <v>97</v>
      </c>
      <c r="C15" s="83">
        <v>316029</v>
      </c>
      <c r="D15" s="82" t="s">
        <v>208</v>
      </c>
      <c r="E15" s="82"/>
      <c r="F15" s="82"/>
      <c r="G15" s="82" t="s">
        <v>206</v>
      </c>
      <c r="H15" s="82" t="s">
        <v>33</v>
      </c>
      <c r="I15" s="82" t="s">
        <v>173</v>
      </c>
      <c r="J15" s="82" t="s">
        <v>162</v>
      </c>
      <c r="K15" s="84">
        <v>468.19</v>
      </c>
      <c r="L15" s="84">
        <v>0.51</v>
      </c>
      <c r="M15" s="84">
        <v>38.41</v>
      </c>
      <c r="N15" s="85">
        <v>300</v>
      </c>
      <c r="O15" s="83">
        <v>0.8</v>
      </c>
      <c r="P15" s="83">
        <v>20</v>
      </c>
      <c r="Q15" s="84">
        <v>56</v>
      </c>
      <c r="R15" s="82"/>
      <c r="S15" s="85">
        <v>9800</v>
      </c>
    </row>
    <row r="16" spans="1:19" ht="15">
      <c r="A16" s="82" t="s">
        <v>96</v>
      </c>
      <c r="B16" s="82" t="s">
        <v>97</v>
      </c>
      <c r="C16" s="83">
        <v>316030</v>
      </c>
      <c r="D16" s="82" t="s">
        <v>219</v>
      </c>
      <c r="E16" s="82"/>
      <c r="F16" s="82"/>
      <c r="G16" s="82" t="s">
        <v>206</v>
      </c>
      <c r="H16" s="82" t="s">
        <v>33</v>
      </c>
      <c r="I16" s="82" t="s">
        <v>173</v>
      </c>
      <c r="J16" s="82" t="s">
        <v>162</v>
      </c>
      <c r="K16" s="84">
        <v>547.37</v>
      </c>
      <c r="L16" s="84">
        <v>0.6</v>
      </c>
      <c r="M16" s="84">
        <v>52.16</v>
      </c>
      <c r="N16" s="85">
        <v>300</v>
      </c>
      <c r="O16" s="83">
        <v>0.8</v>
      </c>
      <c r="P16" s="83">
        <v>20</v>
      </c>
      <c r="Q16" s="84">
        <v>19</v>
      </c>
      <c r="R16" s="82"/>
      <c r="S16" s="85">
        <v>3325</v>
      </c>
    </row>
    <row r="17" spans="1:19" ht="15">
      <c r="A17" s="82" t="s">
        <v>96</v>
      </c>
      <c r="B17" s="82" t="s">
        <v>97</v>
      </c>
      <c r="C17" s="83">
        <v>316032</v>
      </c>
      <c r="D17" s="82" t="s">
        <v>245</v>
      </c>
      <c r="E17" s="82"/>
      <c r="F17" s="82"/>
      <c r="G17" s="82" t="s">
        <v>206</v>
      </c>
      <c r="H17" s="82" t="s">
        <v>33</v>
      </c>
      <c r="I17" s="82" t="s">
        <v>173</v>
      </c>
      <c r="J17" s="82" t="s">
        <v>162</v>
      </c>
      <c r="K17" s="84">
        <v>1270.32</v>
      </c>
      <c r="L17" s="84">
        <v>1.39</v>
      </c>
      <c r="M17" s="84">
        <v>20.79</v>
      </c>
      <c r="N17" s="85">
        <v>300</v>
      </c>
      <c r="O17" s="83">
        <v>0.8</v>
      </c>
      <c r="P17" s="83">
        <v>20</v>
      </c>
      <c r="Q17" s="84">
        <v>56</v>
      </c>
      <c r="R17" s="82"/>
      <c r="S17" s="85">
        <v>9800</v>
      </c>
    </row>
    <row r="18" spans="1:19" ht="15">
      <c r="A18" s="82" t="s">
        <v>96</v>
      </c>
      <c r="B18" s="82" t="s">
        <v>97</v>
      </c>
      <c r="C18" s="83">
        <v>316033</v>
      </c>
      <c r="D18" s="82" t="s">
        <v>246</v>
      </c>
      <c r="E18" s="82"/>
      <c r="F18" s="82"/>
      <c r="G18" s="82" t="s">
        <v>206</v>
      </c>
      <c r="H18" s="82" t="s">
        <v>32</v>
      </c>
      <c r="I18" s="82" t="s">
        <v>173</v>
      </c>
      <c r="J18" s="82" t="s">
        <v>162</v>
      </c>
      <c r="K18" s="84">
        <v>0</v>
      </c>
      <c r="L18" s="84">
        <v>0</v>
      </c>
      <c r="M18" s="84">
        <v>79.99</v>
      </c>
      <c r="N18" s="85">
        <v>325</v>
      </c>
      <c r="O18" s="83">
        <v>0.8</v>
      </c>
      <c r="P18" s="83">
        <v>15</v>
      </c>
      <c r="Q18" s="84">
        <v>52</v>
      </c>
      <c r="R18" s="82"/>
      <c r="S18" s="85">
        <v>10400</v>
      </c>
    </row>
    <row r="19" spans="1:19" ht="15">
      <c r="A19" s="82" t="s">
        <v>96</v>
      </c>
      <c r="B19" s="82" t="s">
        <v>97</v>
      </c>
      <c r="C19" s="83">
        <v>316040</v>
      </c>
      <c r="D19" s="82" t="s">
        <v>220</v>
      </c>
      <c r="E19" s="82"/>
      <c r="F19" s="82"/>
      <c r="G19" s="82" t="s">
        <v>206</v>
      </c>
      <c r="H19" s="82" t="s">
        <v>32</v>
      </c>
      <c r="I19" s="82" t="s">
        <v>173</v>
      </c>
      <c r="J19" s="82" t="s">
        <v>162</v>
      </c>
      <c r="K19" s="84">
        <v>0</v>
      </c>
      <c r="L19" s="84">
        <v>0</v>
      </c>
      <c r="M19" s="84">
        <v>75.41</v>
      </c>
      <c r="N19" s="85">
        <v>325</v>
      </c>
      <c r="O19" s="83">
        <v>0.8</v>
      </c>
      <c r="P19" s="83">
        <v>15</v>
      </c>
      <c r="Q19" s="84">
        <v>3</v>
      </c>
      <c r="R19" s="82"/>
      <c r="S19" s="85">
        <v>600</v>
      </c>
    </row>
    <row r="20" spans="1:19" ht="15">
      <c r="A20" s="82" t="s">
        <v>96</v>
      </c>
      <c r="B20" s="82" t="s">
        <v>97</v>
      </c>
      <c r="C20" s="83">
        <v>316065</v>
      </c>
      <c r="D20" s="82" t="s">
        <v>247</v>
      </c>
      <c r="E20" s="82"/>
      <c r="F20" s="82"/>
      <c r="G20" s="82" t="s">
        <v>206</v>
      </c>
      <c r="H20" s="82" t="s">
        <v>33</v>
      </c>
      <c r="I20" s="82" t="s">
        <v>161</v>
      </c>
      <c r="J20" s="82" t="s">
        <v>162</v>
      </c>
      <c r="K20" s="84">
        <v>4.5</v>
      </c>
      <c r="L20" s="84">
        <v>0</v>
      </c>
      <c r="M20" s="84">
        <v>5.68</v>
      </c>
      <c r="N20" s="85">
        <v>100</v>
      </c>
      <c r="O20" s="83">
        <v>0.8</v>
      </c>
      <c r="P20" s="83">
        <v>18</v>
      </c>
      <c r="Q20" s="84">
        <v>17</v>
      </c>
      <c r="R20" s="82"/>
      <c r="S20" s="85">
        <v>1275</v>
      </c>
    </row>
    <row r="21" spans="1:19" ht="15">
      <c r="A21" s="82" t="s">
        <v>96</v>
      </c>
      <c r="B21" s="82" t="s">
        <v>97</v>
      </c>
      <c r="C21" s="83">
        <v>316067</v>
      </c>
      <c r="D21" s="82" t="s">
        <v>248</v>
      </c>
      <c r="E21" s="82"/>
      <c r="F21" s="82"/>
      <c r="G21" s="82" t="s">
        <v>206</v>
      </c>
      <c r="H21" s="82" t="s">
        <v>33</v>
      </c>
      <c r="I21" s="82" t="s">
        <v>161</v>
      </c>
      <c r="J21" s="82" t="s">
        <v>162</v>
      </c>
      <c r="K21" s="84">
        <v>59.96</v>
      </c>
      <c r="L21" s="84">
        <v>0.07</v>
      </c>
      <c r="M21" s="84">
        <v>5.52</v>
      </c>
      <c r="N21" s="85">
        <v>100</v>
      </c>
      <c r="O21" s="83">
        <v>0.8</v>
      </c>
      <c r="P21" s="83">
        <v>18</v>
      </c>
      <c r="Q21" s="84">
        <v>22</v>
      </c>
      <c r="R21" s="82"/>
      <c r="S21" s="85">
        <v>1650</v>
      </c>
    </row>
    <row r="22" spans="1:19" ht="15">
      <c r="A22" s="82" t="s">
        <v>96</v>
      </c>
      <c r="B22" s="82" t="s">
        <v>97</v>
      </c>
      <c r="C22" s="83">
        <v>316073</v>
      </c>
      <c r="D22" s="82" t="s">
        <v>249</v>
      </c>
      <c r="E22" s="82"/>
      <c r="F22" s="82"/>
      <c r="G22" s="82" t="s">
        <v>206</v>
      </c>
      <c r="H22" s="82" t="s">
        <v>33</v>
      </c>
      <c r="I22" s="82" t="s">
        <v>161</v>
      </c>
      <c r="J22" s="82" t="s">
        <v>162</v>
      </c>
      <c r="K22" s="84">
        <v>34.47</v>
      </c>
      <c r="L22" s="84">
        <v>0.04</v>
      </c>
      <c r="M22" s="84">
        <v>11.12</v>
      </c>
      <c r="N22" s="85">
        <v>100</v>
      </c>
      <c r="O22" s="83">
        <v>0.8</v>
      </c>
      <c r="P22" s="83">
        <v>20</v>
      </c>
      <c r="Q22" s="84">
        <v>9</v>
      </c>
      <c r="R22" s="82"/>
      <c r="S22" s="85">
        <v>450</v>
      </c>
    </row>
    <row r="23" spans="1:19" ht="15">
      <c r="A23" s="82" t="s">
        <v>96</v>
      </c>
      <c r="B23" s="82" t="s">
        <v>97</v>
      </c>
      <c r="C23" s="83">
        <v>316075</v>
      </c>
      <c r="D23" s="82" t="s">
        <v>250</v>
      </c>
      <c r="E23" s="82"/>
      <c r="F23" s="82"/>
      <c r="G23" s="82" t="s">
        <v>206</v>
      </c>
      <c r="H23" s="82" t="s">
        <v>33</v>
      </c>
      <c r="I23" s="82" t="s">
        <v>161</v>
      </c>
      <c r="J23" s="82" t="s">
        <v>162</v>
      </c>
      <c r="K23" s="84">
        <v>9.74</v>
      </c>
      <c r="L23" s="84">
        <v>0.01</v>
      </c>
      <c r="M23" s="84">
        <v>5.91</v>
      </c>
      <c r="N23" s="85">
        <v>100</v>
      </c>
      <c r="O23" s="83">
        <v>0.8</v>
      </c>
      <c r="P23" s="83">
        <v>20</v>
      </c>
      <c r="Q23" s="84">
        <v>17</v>
      </c>
      <c r="R23" s="82"/>
      <c r="S23" s="85">
        <v>850</v>
      </c>
    </row>
    <row r="24" spans="1:19" ht="15">
      <c r="A24" s="82" t="s">
        <v>96</v>
      </c>
      <c r="B24" s="82" t="s">
        <v>97</v>
      </c>
      <c r="C24" s="83">
        <v>316079</v>
      </c>
      <c r="D24" s="82" t="s">
        <v>221</v>
      </c>
      <c r="E24" s="82"/>
      <c r="F24" s="82"/>
      <c r="G24" s="82" t="s">
        <v>206</v>
      </c>
      <c r="H24" s="82" t="s">
        <v>33</v>
      </c>
      <c r="I24" s="82" t="s">
        <v>161</v>
      </c>
      <c r="J24" s="82" t="s">
        <v>162</v>
      </c>
      <c r="K24" s="84">
        <v>125.91</v>
      </c>
      <c r="L24" s="84">
        <v>0.14</v>
      </c>
      <c r="M24" s="84">
        <v>8.13</v>
      </c>
      <c r="N24" s="85">
        <v>100</v>
      </c>
      <c r="O24" s="83">
        <v>0.8</v>
      </c>
      <c r="P24" s="83">
        <v>20</v>
      </c>
      <c r="Q24" s="84">
        <v>396</v>
      </c>
      <c r="R24" s="82"/>
      <c r="S24" s="85">
        <v>19800</v>
      </c>
    </row>
    <row r="25" spans="1:19" ht="15">
      <c r="A25" s="82" t="s">
        <v>96</v>
      </c>
      <c r="B25" s="82" t="s">
        <v>97</v>
      </c>
      <c r="C25" s="83">
        <v>316097</v>
      </c>
      <c r="D25" s="82" t="s">
        <v>251</v>
      </c>
      <c r="E25" s="82"/>
      <c r="F25" s="82"/>
      <c r="G25" s="82" t="s">
        <v>206</v>
      </c>
      <c r="H25" s="82" t="s">
        <v>33</v>
      </c>
      <c r="I25" s="82" t="s">
        <v>161</v>
      </c>
      <c r="J25" s="82" t="s">
        <v>162</v>
      </c>
      <c r="K25" s="84">
        <v>41.97</v>
      </c>
      <c r="L25" s="84">
        <v>0.05</v>
      </c>
      <c r="M25" s="84">
        <v>0</v>
      </c>
      <c r="N25" s="85">
        <v>225</v>
      </c>
      <c r="O25" s="83">
        <v>0.8</v>
      </c>
      <c r="P25" s="83">
        <v>15</v>
      </c>
      <c r="Q25" s="84">
        <v>63</v>
      </c>
      <c r="R25" s="82"/>
      <c r="S25" s="85">
        <v>9450</v>
      </c>
    </row>
    <row r="26" spans="1:19" ht="15">
      <c r="A26" s="82" t="s">
        <v>96</v>
      </c>
      <c r="B26" s="82" t="s">
        <v>97</v>
      </c>
      <c r="C26" s="83">
        <v>316099</v>
      </c>
      <c r="D26" s="82" t="s">
        <v>252</v>
      </c>
      <c r="E26" s="82"/>
      <c r="F26" s="82"/>
      <c r="G26" s="82" t="s">
        <v>206</v>
      </c>
      <c r="H26" s="82" t="s">
        <v>33</v>
      </c>
      <c r="I26" s="82" t="s">
        <v>161</v>
      </c>
      <c r="J26" s="82" t="s">
        <v>162</v>
      </c>
      <c r="K26" s="84">
        <v>233.08</v>
      </c>
      <c r="L26" s="84">
        <v>0.29</v>
      </c>
      <c r="M26" s="84">
        <v>0</v>
      </c>
      <c r="N26" s="85">
        <v>225</v>
      </c>
      <c r="O26" s="83">
        <v>0.8</v>
      </c>
      <c r="P26" s="83">
        <v>15</v>
      </c>
      <c r="Q26" s="84">
        <v>761</v>
      </c>
      <c r="R26" s="82"/>
      <c r="S26" s="85">
        <v>114150</v>
      </c>
    </row>
    <row r="27" spans="1:19" ht="15">
      <c r="A27" s="82" t="s">
        <v>98</v>
      </c>
      <c r="B27" s="82" t="s">
        <v>99</v>
      </c>
      <c r="C27" s="83">
        <v>318003</v>
      </c>
      <c r="D27" s="82" t="s">
        <v>253</v>
      </c>
      <c r="E27" s="82"/>
      <c r="F27" s="82"/>
      <c r="G27" s="82" t="s">
        <v>170</v>
      </c>
      <c r="H27" s="82" t="s">
        <v>33</v>
      </c>
      <c r="I27" s="82" t="s">
        <v>40</v>
      </c>
      <c r="J27" s="82" t="s">
        <v>162</v>
      </c>
      <c r="K27" s="84">
        <v>0</v>
      </c>
      <c r="L27" s="84">
        <v>0</v>
      </c>
      <c r="M27" s="84">
        <v>1</v>
      </c>
      <c r="N27" s="85">
        <v>1.8</v>
      </c>
      <c r="O27" s="83">
        <v>0.8</v>
      </c>
      <c r="P27" s="83">
        <v>15</v>
      </c>
      <c r="Q27" s="84">
        <v>89005</v>
      </c>
      <c r="R27" s="82"/>
      <c r="S27" s="85">
        <v>0</v>
      </c>
    </row>
    <row r="28" spans="1:19" ht="15">
      <c r="A28" s="82" t="s">
        <v>104</v>
      </c>
      <c r="B28" s="82" t="s">
        <v>105</v>
      </c>
      <c r="C28" s="83">
        <v>311002</v>
      </c>
      <c r="D28" s="82" t="s">
        <v>145</v>
      </c>
      <c r="E28" s="82" t="s">
        <v>146</v>
      </c>
      <c r="F28" s="82" t="s">
        <v>147</v>
      </c>
      <c r="G28" s="82" t="s">
        <v>148</v>
      </c>
      <c r="H28" s="82" t="s">
        <v>33</v>
      </c>
      <c r="I28" s="82" t="s">
        <v>40</v>
      </c>
      <c r="J28" s="82">
        <v>11</v>
      </c>
      <c r="K28" s="84">
        <v>0</v>
      </c>
      <c r="L28" s="84">
        <v>0</v>
      </c>
      <c r="M28" s="84">
        <v>0.32</v>
      </c>
      <c r="N28" s="85">
        <v>0.49</v>
      </c>
      <c r="O28" s="83">
        <v>0.96</v>
      </c>
      <c r="P28" s="83">
        <v>5</v>
      </c>
      <c r="Q28" s="84">
        <v>195868</v>
      </c>
      <c r="R28" s="82"/>
      <c r="S28" s="85">
        <v>39173.6</v>
      </c>
    </row>
    <row r="29" spans="1:19" ht="15">
      <c r="A29" s="82" t="s">
        <v>104</v>
      </c>
      <c r="B29" s="82" t="s">
        <v>105</v>
      </c>
      <c r="C29" s="83">
        <v>311005</v>
      </c>
      <c r="D29" s="82" t="s">
        <v>157</v>
      </c>
      <c r="E29" s="82"/>
      <c r="F29" s="82"/>
      <c r="G29" s="82" t="s">
        <v>144</v>
      </c>
      <c r="H29" s="82" t="s">
        <v>39</v>
      </c>
      <c r="I29" s="82" t="s">
        <v>41</v>
      </c>
      <c r="J29" s="82">
        <v>44</v>
      </c>
      <c r="K29" s="84">
        <v>0</v>
      </c>
      <c r="L29" s="84">
        <v>0</v>
      </c>
      <c r="M29" s="84">
        <v>1.75</v>
      </c>
      <c r="N29" s="85">
        <v>6.78</v>
      </c>
      <c r="O29" s="83">
        <v>0.96</v>
      </c>
      <c r="P29" s="83">
        <v>15</v>
      </c>
      <c r="Q29" s="84">
        <v>270</v>
      </c>
      <c r="R29" s="82"/>
      <c r="S29" s="85">
        <v>540</v>
      </c>
    </row>
    <row r="30" spans="1:19" ht="15">
      <c r="A30" s="82" t="s">
        <v>104</v>
      </c>
      <c r="B30" s="82" t="s">
        <v>105</v>
      </c>
      <c r="C30" s="83">
        <v>311005</v>
      </c>
      <c r="D30" s="82" t="s">
        <v>157</v>
      </c>
      <c r="E30" s="82"/>
      <c r="F30" s="82"/>
      <c r="G30" s="82" t="s">
        <v>144</v>
      </c>
      <c r="H30" s="82" t="s">
        <v>39</v>
      </c>
      <c r="I30" s="82" t="s">
        <v>41</v>
      </c>
      <c r="J30" s="82">
        <v>61</v>
      </c>
      <c r="K30" s="84">
        <v>0</v>
      </c>
      <c r="L30" s="84">
        <v>0</v>
      </c>
      <c r="M30" s="84">
        <v>1.75</v>
      </c>
      <c r="N30" s="85">
        <v>6.78</v>
      </c>
      <c r="O30" s="83">
        <v>0.96</v>
      </c>
      <c r="P30" s="83">
        <v>15</v>
      </c>
      <c r="Q30" s="84">
        <v>1200</v>
      </c>
      <c r="R30" s="82"/>
      <c r="S30" s="85">
        <v>2400</v>
      </c>
    </row>
    <row r="31" spans="1:19" ht="15">
      <c r="A31" s="82" t="s">
        <v>104</v>
      </c>
      <c r="B31" s="82" t="s">
        <v>105</v>
      </c>
      <c r="C31" s="83">
        <v>311005</v>
      </c>
      <c r="D31" s="82" t="s">
        <v>157</v>
      </c>
      <c r="E31" s="82"/>
      <c r="F31" s="82"/>
      <c r="G31" s="82" t="s">
        <v>144</v>
      </c>
      <c r="H31" s="82" t="s">
        <v>39</v>
      </c>
      <c r="I31" s="82" t="s">
        <v>41</v>
      </c>
      <c r="J31" s="82">
        <v>62</v>
      </c>
      <c r="K31" s="84">
        <v>0</v>
      </c>
      <c r="L31" s="84">
        <v>0</v>
      </c>
      <c r="M31" s="84">
        <v>1.75</v>
      </c>
      <c r="N31" s="85">
        <v>6.78</v>
      </c>
      <c r="O31" s="83">
        <v>0.96</v>
      </c>
      <c r="P31" s="83">
        <v>15</v>
      </c>
      <c r="Q31" s="84">
        <v>180</v>
      </c>
      <c r="R31" s="82"/>
      <c r="S31" s="85">
        <v>360</v>
      </c>
    </row>
    <row r="32" spans="1:19" ht="15">
      <c r="A32" s="82" t="s">
        <v>104</v>
      </c>
      <c r="B32" s="82" t="s">
        <v>105</v>
      </c>
      <c r="C32" s="83">
        <v>311005</v>
      </c>
      <c r="D32" s="82" t="s">
        <v>157</v>
      </c>
      <c r="E32" s="82"/>
      <c r="F32" s="82"/>
      <c r="G32" s="82" t="s">
        <v>144</v>
      </c>
      <c r="H32" s="82" t="s">
        <v>39</v>
      </c>
      <c r="I32" s="82" t="s">
        <v>41</v>
      </c>
      <c r="J32" s="82">
        <v>72</v>
      </c>
      <c r="K32" s="84">
        <v>0</v>
      </c>
      <c r="L32" s="84">
        <v>0</v>
      </c>
      <c r="M32" s="84">
        <v>1.75</v>
      </c>
      <c r="N32" s="85">
        <v>6.78</v>
      </c>
      <c r="O32" s="83">
        <v>0.96</v>
      </c>
      <c r="P32" s="83">
        <v>15</v>
      </c>
      <c r="Q32" s="84">
        <v>2090</v>
      </c>
      <c r="R32" s="82"/>
      <c r="S32" s="85">
        <v>4183.6</v>
      </c>
    </row>
    <row r="33" spans="1:19" ht="15">
      <c r="A33" s="82" t="s">
        <v>104</v>
      </c>
      <c r="B33" s="82" t="s">
        <v>105</v>
      </c>
      <c r="C33" s="83">
        <v>311006</v>
      </c>
      <c r="D33" s="82" t="s">
        <v>254</v>
      </c>
      <c r="E33" s="82"/>
      <c r="F33" s="82"/>
      <c r="G33" s="82" t="s">
        <v>144</v>
      </c>
      <c r="H33" s="82" t="s">
        <v>39</v>
      </c>
      <c r="I33" s="82" t="s">
        <v>41</v>
      </c>
      <c r="J33" s="82">
        <v>81</v>
      </c>
      <c r="K33" s="84">
        <v>0</v>
      </c>
      <c r="L33" s="84">
        <v>0</v>
      </c>
      <c r="M33" s="84">
        <v>0.66</v>
      </c>
      <c r="N33" s="85">
        <v>2.69</v>
      </c>
      <c r="O33" s="83">
        <v>0.96</v>
      </c>
      <c r="P33" s="83">
        <v>15</v>
      </c>
      <c r="Q33" s="84">
        <v>40</v>
      </c>
      <c r="R33" s="82"/>
      <c r="S33" s="85">
        <v>80</v>
      </c>
    </row>
    <row r="34" spans="1:19" ht="15">
      <c r="A34" s="82" t="s">
        <v>104</v>
      </c>
      <c r="B34" s="82" t="s">
        <v>105</v>
      </c>
      <c r="C34" s="83">
        <v>311006</v>
      </c>
      <c r="D34" s="82" t="s">
        <v>254</v>
      </c>
      <c r="E34" s="82"/>
      <c r="F34" s="82"/>
      <c r="G34" s="82" t="s">
        <v>144</v>
      </c>
      <c r="H34" s="82" t="s">
        <v>39</v>
      </c>
      <c r="I34" s="82" t="s">
        <v>41</v>
      </c>
      <c r="J34" s="82">
        <v>61</v>
      </c>
      <c r="K34" s="84">
        <v>0</v>
      </c>
      <c r="L34" s="84">
        <v>0</v>
      </c>
      <c r="M34" s="84">
        <v>0.66</v>
      </c>
      <c r="N34" s="85">
        <v>2.69</v>
      </c>
      <c r="O34" s="83">
        <v>0.96</v>
      </c>
      <c r="P34" s="83">
        <v>15</v>
      </c>
      <c r="Q34" s="84">
        <v>40</v>
      </c>
      <c r="R34" s="82"/>
      <c r="S34" s="85">
        <v>80</v>
      </c>
    </row>
    <row r="35" spans="1:19" ht="15">
      <c r="A35" s="82" t="s">
        <v>104</v>
      </c>
      <c r="B35" s="82" t="s">
        <v>105</v>
      </c>
      <c r="C35" s="83">
        <v>311006</v>
      </c>
      <c r="D35" s="82" t="s">
        <v>254</v>
      </c>
      <c r="E35" s="82"/>
      <c r="F35" s="82"/>
      <c r="G35" s="82" t="s">
        <v>144</v>
      </c>
      <c r="H35" s="82" t="s">
        <v>39</v>
      </c>
      <c r="I35" s="82" t="s">
        <v>41</v>
      </c>
      <c r="J35" s="82">
        <v>56</v>
      </c>
      <c r="K35" s="84">
        <v>0</v>
      </c>
      <c r="L35" s="84">
        <v>0</v>
      </c>
      <c r="M35" s="84">
        <v>0.66</v>
      </c>
      <c r="N35" s="85">
        <v>2.69</v>
      </c>
      <c r="O35" s="83">
        <v>0.96</v>
      </c>
      <c r="P35" s="83">
        <v>15</v>
      </c>
      <c r="Q35" s="84">
        <v>40</v>
      </c>
      <c r="R35" s="82"/>
      <c r="S35" s="85">
        <v>80</v>
      </c>
    </row>
    <row r="36" spans="1:19" ht="15">
      <c r="A36" s="82" t="s">
        <v>104</v>
      </c>
      <c r="B36" s="82" t="s">
        <v>105</v>
      </c>
      <c r="C36" s="83">
        <v>311006</v>
      </c>
      <c r="D36" s="82" t="s">
        <v>254</v>
      </c>
      <c r="E36" s="82"/>
      <c r="F36" s="82"/>
      <c r="G36" s="82" t="s">
        <v>144</v>
      </c>
      <c r="H36" s="82" t="s">
        <v>39</v>
      </c>
      <c r="I36" s="82" t="s">
        <v>41</v>
      </c>
      <c r="J36" s="82">
        <v>33</v>
      </c>
      <c r="K36" s="84">
        <v>0</v>
      </c>
      <c r="L36" s="84">
        <v>0</v>
      </c>
      <c r="M36" s="84">
        <v>0.66</v>
      </c>
      <c r="N36" s="85">
        <v>2.69</v>
      </c>
      <c r="O36" s="83">
        <v>0.96</v>
      </c>
      <c r="P36" s="83">
        <v>15</v>
      </c>
      <c r="Q36" s="84">
        <v>60</v>
      </c>
      <c r="R36" s="82"/>
      <c r="S36" s="85">
        <v>120</v>
      </c>
    </row>
    <row r="37" spans="1:19" ht="15">
      <c r="A37" s="82" t="s">
        <v>104</v>
      </c>
      <c r="B37" s="82" t="s">
        <v>105</v>
      </c>
      <c r="C37" s="83">
        <v>311007</v>
      </c>
      <c r="D37" s="82" t="s">
        <v>156</v>
      </c>
      <c r="E37" s="82"/>
      <c r="F37" s="82"/>
      <c r="G37" s="82" t="s">
        <v>144</v>
      </c>
      <c r="H37" s="82" t="s">
        <v>39</v>
      </c>
      <c r="I37" s="82" t="s">
        <v>40</v>
      </c>
      <c r="J37" s="82">
        <v>71</v>
      </c>
      <c r="K37" s="84">
        <v>0</v>
      </c>
      <c r="L37" s="84">
        <v>0</v>
      </c>
      <c r="M37" s="84">
        <v>0.96</v>
      </c>
      <c r="N37" s="85">
        <v>-1.32</v>
      </c>
      <c r="O37" s="83">
        <v>0.96</v>
      </c>
      <c r="P37" s="83">
        <v>15</v>
      </c>
      <c r="Q37" s="84">
        <v>399</v>
      </c>
      <c r="R37" s="82"/>
      <c r="S37" s="85">
        <v>199.5</v>
      </c>
    </row>
    <row r="38" spans="1:19" ht="15">
      <c r="A38" s="82" t="s">
        <v>104</v>
      </c>
      <c r="B38" s="82" t="s">
        <v>105</v>
      </c>
      <c r="C38" s="83">
        <v>311007</v>
      </c>
      <c r="D38" s="82" t="s">
        <v>156</v>
      </c>
      <c r="E38" s="82"/>
      <c r="F38" s="82"/>
      <c r="G38" s="82" t="s">
        <v>144</v>
      </c>
      <c r="H38" s="82" t="s">
        <v>39</v>
      </c>
      <c r="I38" s="82" t="s">
        <v>40</v>
      </c>
      <c r="J38" s="82">
        <v>81</v>
      </c>
      <c r="K38" s="84">
        <v>0</v>
      </c>
      <c r="L38" s="84">
        <v>0</v>
      </c>
      <c r="M38" s="84">
        <v>0.96</v>
      </c>
      <c r="N38" s="85">
        <v>-1.32</v>
      </c>
      <c r="O38" s="83">
        <v>0.96</v>
      </c>
      <c r="P38" s="83">
        <v>15</v>
      </c>
      <c r="Q38" s="84">
        <v>4958</v>
      </c>
      <c r="R38" s="82"/>
      <c r="S38" s="85">
        <v>2479.9</v>
      </c>
    </row>
    <row r="39" spans="1:19" ht="15">
      <c r="A39" s="82" t="s">
        <v>104</v>
      </c>
      <c r="B39" s="82" t="s">
        <v>105</v>
      </c>
      <c r="C39" s="83">
        <v>311007</v>
      </c>
      <c r="D39" s="82" t="s">
        <v>156</v>
      </c>
      <c r="E39" s="82"/>
      <c r="F39" s="82"/>
      <c r="G39" s="82" t="s">
        <v>144</v>
      </c>
      <c r="H39" s="82" t="s">
        <v>39</v>
      </c>
      <c r="I39" s="82" t="s">
        <v>40</v>
      </c>
      <c r="J39" s="82">
        <v>62</v>
      </c>
      <c r="K39" s="84">
        <v>0</v>
      </c>
      <c r="L39" s="84">
        <v>0</v>
      </c>
      <c r="M39" s="84">
        <v>0.96</v>
      </c>
      <c r="N39" s="85">
        <v>-1.32</v>
      </c>
      <c r="O39" s="83">
        <v>0.96</v>
      </c>
      <c r="P39" s="83">
        <v>15</v>
      </c>
      <c r="Q39" s="84">
        <v>1910</v>
      </c>
      <c r="R39" s="82"/>
      <c r="S39" s="85">
        <v>955</v>
      </c>
    </row>
    <row r="40" spans="1:19" ht="15">
      <c r="A40" s="82" t="s">
        <v>104</v>
      </c>
      <c r="B40" s="82" t="s">
        <v>105</v>
      </c>
      <c r="C40" s="83">
        <v>311008</v>
      </c>
      <c r="D40" s="82" t="s">
        <v>209</v>
      </c>
      <c r="E40" s="82"/>
      <c r="F40" s="82"/>
      <c r="G40" s="82" t="s">
        <v>144</v>
      </c>
      <c r="H40" s="82" t="s">
        <v>39</v>
      </c>
      <c r="I40" s="82" t="s">
        <v>40</v>
      </c>
      <c r="J40" s="82">
        <v>81</v>
      </c>
      <c r="K40" s="84">
        <v>0</v>
      </c>
      <c r="L40" s="84">
        <v>0</v>
      </c>
      <c r="M40" s="84">
        <v>1.81</v>
      </c>
      <c r="N40" s="85">
        <v>-7.77</v>
      </c>
      <c r="O40" s="83">
        <v>0.96</v>
      </c>
      <c r="P40" s="83">
        <v>15</v>
      </c>
      <c r="Q40" s="84">
        <v>1185</v>
      </c>
      <c r="R40" s="82"/>
      <c r="S40" s="85">
        <v>2379</v>
      </c>
    </row>
    <row r="41" spans="1:19" ht="15">
      <c r="A41" s="82" t="s">
        <v>104</v>
      </c>
      <c r="B41" s="82" t="s">
        <v>105</v>
      </c>
      <c r="C41" s="83">
        <v>311008</v>
      </c>
      <c r="D41" s="82" t="s">
        <v>209</v>
      </c>
      <c r="E41" s="82"/>
      <c r="F41" s="82"/>
      <c r="G41" s="82" t="s">
        <v>144</v>
      </c>
      <c r="H41" s="82" t="s">
        <v>39</v>
      </c>
      <c r="I41" s="82" t="s">
        <v>40</v>
      </c>
      <c r="J41" s="82">
        <v>31</v>
      </c>
      <c r="K41" s="84">
        <v>0</v>
      </c>
      <c r="L41" s="84">
        <v>0</v>
      </c>
      <c r="M41" s="84">
        <v>1.81</v>
      </c>
      <c r="N41" s="85">
        <v>-7.77</v>
      </c>
      <c r="O41" s="83">
        <v>0.96</v>
      </c>
      <c r="P41" s="83">
        <v>15</v>
      </c>
      <c r="Q41" s="84">
        <v>597</v>
      </c>
      <c r="R41" s="82"/>
      <c r="S41" s="85">
        <v>1199.4</v>
      </c>
    </row>
    <row r="42" spans="1:19" ht="15">
      <c r="A42" s="82" t="s">
        <v>104</v>
      </c>
      <c r="B42" s="82" t="s">
        <v>105</v>
      </c>
      <c r="C42" s="83">
        <v>311008</v>
      </c>
      <c r="D42" s="82" t="s">
        <v>209</v>
      </c>
      <c r="E42" s="82"/>
      <c r="F42" s="82"/>
      <c r="G42" s="82" t="s">
        <v>144</v>
      </c>
      <c r="H42" s="82" t="s">
        <v>39</v>
      </c>
      <c r="I42" s="82" t="s">
        <v>40</v>
      </c>
      <c r="J42" s="82">
        <v>71</v>
      </c>
      <c r="K42" s="84">
        <v>0</v>
      </c>
      <c r="L42" s="84">
        <v>0</v>
      </c>
      <c r="M42" s="84">
        <v>1.81</v>
      </c>
      <c r="N42" s="85">
        <v>-7.77</v>
      </c>
      <c r="O42" s="83">
        <v>0.96</v>
      </c>
      <c r="P42" s="83">
        <v>15</v>
      </c>
      <c r="Q42" s="84">
        <v>190</v>
      </c>
      <c r="R42" s="82"/>
      <c r="S42" s="85">
        <v>380</v>
      </c>
    </row>
    <row r="43" spans="1:19" ht="15">
      <c r="A43" s="82" t="s">
        <v>104</v>
      </c>
      <c r="B43" s="82" t="s">
        <v>105</v>
      </c>
      <c r="C43" s="83">
        <v>311014</v>
      </c>
      <c r="D43" s="82" t="s">
        <v>143</v>
      </c>
      <c r="E43" s="82"/>
      <c r="F43" s="82"/>
      <c r="G43" s="82" t="s">
        <v>144</v>
      </c>
      <c r="H43" s="82" t="s">
        <v>39</v>
      </c>
      <c r="I43" s="82" t="s">
        <v>41</v>
      </c>
      <c r="J43" s="82">
        <v>92</v>
      </c>
      <c r="K43" s="84">
        <v>0</v>
      </c>
      <c r="L43" s="84">
        <v>0</v>
      </c>
      <c r="M43" s="84">
        <v>0.29</v>
      </c>
      <c r="N43" s="85">
        <v>3.57</v>
      </c>
      <c r="O43" s="83">
        <v>0.96</v>
      </c>
      <c r="P43" s="83">
        <v>20</v>
      </c>
      <c r="Q43" s="84">
        <v>2700</v>
      </c>
      <c r="R43" s="82"/>
      <c r="S43" s="85">
        <v>675</v>
      </c>
    </row>
    <row r="44" spans="1:19" ht="15">
      <c r="A44" s="82" t="s">
        <v>104</v>
      </c>
      <c r="B44" s="82" t="s">
        <v>105</v>
      </c>
      <c r="C44" s="83">
        <v>311014</v>
      </c>
      <c r="D44" s="82" t="s">
        <v>143</v>
      </c>
      <c r="E44" s="82"/>
      <c r="F44" s="82"/>
      <c r="G44" s="82" t="s">
        <v>144</v>
      </c>
      <c r="H44" s="82" t="s">
        <v>39</v>
      </c>
      <c r="I44" s="82" t="s">
        <v>41</v>
      </c>
      <c r="J44" s="82">
        <v>71</v>
      </c>
      <c r="K44" s="84">
        <v>0</v>
      </c>
      <c r="L44" s="84">
        <v>0</v>
      </c>
      <c r="M44" s="84">
        <v>0.29</v>
      </c>
      <c r="N44" s="85">
        <v>3.57</v>
      </c>
      <c r="O44" s="83">
        <v>0.96</v>
      </c>
      <c r="P44" s="83">
        <v>20</v>
      </c>
      <c r="Q44" s="84">
        <v>900</v>
      </c>
      <c r="R44" s="82"/>
      <c r="S44" s="85">
        <v>225</v>
      </c>
    </row>
    <row r="45" spans="1:19" ht="15">
      <c r="A45" s="82" t="s">
        <v>104</v>
      </c>
      <c r="B45" s="82" t="s">
        <v>105</v>
      </c>
      <c r="C45" s="83">
        <v>311014</v>
      </c>
      <c r="D45" s="82" t="s">
        <v>143</v>
      </c>
      <c r="E45" s="82"/>
      <c r="F45" s="82"/>
      <c r="G45" s="82" t="s">
        <v>144</v>
      </c>
      <c r="H45" s="82" t="s">
        <v>39</v>
      </c>
      <c r="I45" s="82" t="s">
        <v>41</v>
      </c>
      <c r="J45" s="82">
        <v>62</v>
      </c>
      <c r="K45" s="84">
        <v>0</v>
      </c>
      <c r="L45" s="84">
        <v>0</v>
      </c>
      <c r="M45" s="84">
        <v>0.29</v>
      </c>
      <c r="N45" s="85">
        <v>3.57</v>
      </c>
      <c r="O45" s="83">
        <v>0.96</v>
      </c>
      <c r="P45" s="83">
        <v>20</v>
      </c>
      <c r="Q45" s="84">
        <v>2700</v>
      </c>
      <c r="R45" s="82"/>
      <c r="S45" s="85">
        <v>675</v>
      </c>
    </row>
    <row r="46" spans="1:19" ht="15">
      <c r="A46" s="82" t="s">
        <v>104</v>
      </c>
      <c r="B46" s="82" t="s">
        <v>105</v>
      </c>
      <c r="C46" s="83">
        <v>311014</v>
      </c>
      <c r="D46" s="82" t="s">
        <v>143</v>
      </c>
      <c r="E46" s="82"/>
      <c r="F46" s="82"/>
      <c r="G46" s="82" t="s">
        <v>144</v>
      </c>
      <c r="H46" s="82" t="s">
        <v>39</v>
      </c>
      <c r="I46" s="82" t="s">
        <v>41</v>
      </c>
      <c r="J46" s="82">
        <v>53</v>
      </c>
      <c r="K46" s="84">
        <v>0</v>
      </c>
      <c r="L46" s="84">
        <v>0</v>
      </c>
      <c r="M46" s="84">
        <v>0.29</v>
      </c>
      <c r="N46" s="85">
        <v>3.57</v>
      </c>
      <c r="O46" s="83">
        <v>0.96</v>
      </c>
      <c r="P46" s="83">
        <v>20</v>
      </c>
      <c r="Q46" s="84">
        <v>1000</v>
      </c>
      <c r="R46" s="82"/>
      <c r="S46" s="85">
        <v>250</v>
      </c>
    </row>
    <row r="47" spans="1:19" ht="15">
      <c r="A47" s="82" t="s">
        <v>104</v>
      </c>
      <c r="B47" s="82" t="s">
        <v>105</v>
      </c>
      <c r="C47" s="83">
        <v>311014</v>
      </c>
      <c r="D47" s="82" t="s">
        <v>143</v>
      </c>
      <c r="E47" s="82"/>
      <c r="F47" s="82"/>
      <c r="G47" s="82" t="s">
        <v>144</v>
      </c>
      <c r="H47" s="82" t="s">
        <v>39</v>
      </c>
      <c r="I47" s="82" t="s">
        <v>41</v>
      </c>
      <c r="J47" s="82">
        <v>42</v>
      </c>
      <c r="K47" s="84">
        <v>0</v>
      </c>
      <c r="L47" s="84">
        <v>0</v>
      </c>
      <c r="M47" s="84">
        <v>0.29</v>
      </c>
      <c r="N47" s="85">
        <v>3.57</v>
      </c>
      <c r="O47" s="83">
        <v>0.96</v>
      </c>
      <c r="P47" s="83">
        <v>20</v>
      </c>
      <c r="Q47" s="84">
        <v>500</v>
      </c>
      <c r="R47" s="82"/>
      <c r="S47" s="85">
        <v>125</v>
      </c>
    </row>
    <row r="48" spans="1:19" ht="15">
      <c r="A48" s="82" t="s">
        <v>104</v>
      </c>
      <c r="B48" s="82" t="s">
        <v>105</v>
      </c>
      <c r="C48" s="83">
        <v>311014</v>
      </c>
      <c r="D48" s="82" t="s">
        <v>143</v>
      </c>
      <c r="E48" s="82"/>
      <c r="F48" s="82"/>
      <c r="G48" s="82" t="s">
        <v>144</v>
      </c>
      <c r="H48" s="82" t="s">
        <v>39</v>
      </c>
      <c r="I48" s="82" t="s">
        <v>41</v>
      </c>
      <c r="J48" s="82">
        <v>51</v>
      </c>
      <c r="K48" s="84">
        <v>0</v>
      </c>
      <c r="L48" s="84">
        <v>0</v>
      </c>
      <c r="M48" s="84">
        <v>0.29</v>
      </c>
      <c r="N48" s="85">
        <v>3.57</v>
      </c>
      <c r="O48" s="83">
        <v>0.96</v>
      </c>
      <c r="P48" s="83">
        <v>20</v>
      </c>
      <c r="Q48" s="84">
        <v>900</v>
      </c>
      <c r="R48" s="82"/>
      <c r="S48" s="85">
        <v>225</v>
      </c>
    </row>
    <row r="49" spans="1:19" ht="15">
      <c r="A49" s="82" t="s">
        <v>104</v>
      </c>
      <c r="B49" s="82" t="s">
        <v>105</v>
      </c>
      <c r="C49" s="83">
        <v>311015</v>
      </c>
      <c r="D49" s="82" t="s">
        <v>154</v>
      </c>
      <c r="E49" s="82"/>
      <c r="F49" s="82"/>
      <c r="G49" s="82" t="s">
        <v>144</v>
      </c>
      <c r="H49" s="82" t="s">
        <v>39</v>
      </c>
      <c r="I49" s="82" t="s">
        <v>41</v>
      </c>
      <c r="J49" s="82">
        <v>51</v>
      </c>
      <c r="K49" s="84">
        <v>0</v>
      </c>
      <c r="L49" s="84">
        <v>0</v>
      </c>
      <c r="M49" s="84">
        <v>0.46</v>
      </c>
      <c r="N49" s="85">
        <v>3.57</v>
      </c>
      <c r="O49" s="83">
        <v>0.96</v>
      </c>
      <c r="P49" s="83">
        <v>20</v>
      </c>
      <c r="Q49" s="84">
        <v>3100</v>
      </c>
      <c r="R49" s="82"/>
      <c r="S49" s="85">
        <v>1550</v>
      </c>
    </row>
    <row r="50" spans="1:19" ht="15">
      <c r="A50" s="82" t="s">
        <v>104</v>
      </c>
      <c r="B50" s="82" t="s">
        <v>105</v>
      </c>
      <c r="C50" s="83">
        <v>311015</v>
      </c>
      <c r="D50" s="82" t="s">
        <v>154</v>
      </c>
      <c r="E50" s="82"/>
      <c r="F50" s="82"/>
      <c r="G50" s="82" t="s">
        <v>144</v>
      </c>
      <c r="H50" s="82" t="s">
        <v>39</v>
      </c>
      <c r="I50" s="82" t="s">
        <v>41</v>
      </c>
      <c r="J50" s="82">
        <v>81</v>
      </c>
      <c r="K50" s="84">
        <v>0</v>
      </c>
      <c r="L50" s="84">
        <v>0</v>
      </c>
      <c r="M50" s="84">
        <v>0.46</v>
      </c>
      <c r="N50" s="85">
        <v>3.57</v>
      </c>
      <c r="O50" s="83">
        <v>0.96</v>
      </c>
      <c r="P50" s="83">
        <v>20</v>
      </c>
      <c r="Q50" s="84">
        <v>1750</v>
      </c>
      <c r="R50" s="82"/>
      <c r="S50" s="85">
        <v>875</v>
      </c>
    </row>
    <row r="51" spans="1:19" ht="15">
      <c r="A51" s="82" t="s">
        <v>104</v>
      </c>
      <c r="B51" s="82" t="s">
        <v>105</v>
      </c>
      <c r="C51" s="83">
        <v>311015</v>
      </c>
      <c r="D51" s="82" t="s">
        <v>154</v>
      </c>
      <c r="E51" s="82"/>
      <c r="F51" s="82"/>
      <c r="G51" s="82" t="s">
        <v>144</v>
      </c>
      <c r="H51" s="82" t="s">
        <v>39</v>
      </c>
      <c r="I51" s="82" t="s">
        <v>41</v>
      </c>
      <c r="J51" s="82">
        <v>71</v>
      </c>
      <c r="K51" s="84">
        <v>0</v>
      </c>
      <c r="L51" s="84">
        <v>0</v>
      </c>
      <c r="M51" s="84">
        <v>0.46</v>
      </c>
      <c r="N51" s="85">
        <v>3.57</v>
      </c>
      <c r="O51" s="83">
        <v>0.96</v>
      </c>
      <c r="P51" s="83">
        <v>20</v>
      </c>
      <c r="Q51" s="84">
        <v>750</v>
      </c>
      <c r="R51" s="82"/>
      <c r="S51" s="85">
        <v>375</v>
      </c>
    </row>
    <row r="52" spans="1:19" ht="15">
      <c r="A52" s="82" t="s">
        <v>104</v>
      </c>
      <c r="B52" s="82" t="s">
        <v>105</v>
      </c>
      <c r="C52" s="83">
        <v>311015</v>
      </c>
      <c r="D52" s="82" t="s">
        <v>154</v>
      </c>
      <c r="E52" s="82"/>
      <c r="F52" s="82"/>
      <c r="G52" s="82" t="s">
        <v>144</v>
      </c>
      <c r="H52" s="82" t="s">
        <v>39</v>
      </c>
      <c r="I52" s="82" t="s">
        <v>41</v>
      </c>
      <c r="J52" s="82">
        <v>72</v>
      </c>
      <c r="K52" s="84">
        <v>0</v>
      </c>
      <c r="L52" s="84">
        <v>0</v>
      </c>
      <c r="M52" s="84">
        <v>0.46</v>
      </c>
      <c r="N52" s="85">
        <v>3.57</v>
      </c>
      <c r="O52" s="83">
        <v>0.96</v>
      </c>
      <c r="P52" s="83">
        <v>20</v>
      </c>
      <c r="Q52" s="84">
        <v>5010</v>
      </c>
      <c r="R52" s="82"/>
      <c r="S52" s="85">
        <v>2505</v>
      </c>
    </row>
    <row r="53" spans="1:19" ht="15">
      <c r="A53" s="82" t="s">
        <v>104</v>
      </c>
      <c r="B53" s="82" t="s">
        <v>105</v>
      </c>
      <c r="C53" s="83">
        <v>311016</v>
      </c>
      <c r="D53" s="82" t="s">
        <v>153</v>
      </c>
      <c r="E53" s="82"/>
      <c r="F53" s="82"/>
      <c r="G53" s="82" t="s">
        <v>144</v>
      </c>
      <c r="H53" s="82" t="s">
        <v>39</v>
      </c>
      <c r="I53" s="82" t="s">
        <v>41</v>
      </c>
      <c r="J53" s="82">
        <v>31</v>
      </c>
      <c r="K53" s="84">
        <v>0</v>
      </c>
      <c r="L53" s="84">
        <v>0</v>
      </c>
      <c r="M53" s="84">
        <v>0.37</v>
      </c>
      <c r="N53" s="85">
        <v>3.57</v>
      </c>
      <c r="O53" s="83">
        <v>0.96</v>
      </c>
      <c r="P53" s="83">
        <v>20</v>
      </c>
      <c r="Q53" s="84">
        <v>27200</v>
      </c>
      <c r="R53" s="82"/>
      <c r="S53" s="85">
        <v>13600</v>
      </c>
    </row>
    <row r="54" spans="1:19" ht="15">
      <c r="A54" s="82" t="s">
        <v>104</v>
      </c>
      <c r="B54" s="82" t="s">
        <v>105</v>
      </c>
      <c r="C54" s="83">
        <v>311016</v>
      </c>
      <c r="D54" s="82" t="s">
        <v>153</v>
      </c>
      <c r="E54" s="82"/>
      <c r="F54" s="82"/>
      <c r="G54" s="82" t="s">
        <v>144</v>
      </c>
      <c r="H54" s="82" t="s">
        <v>39</v>
      </c>
      <c r="I54" s="82" t="s">
        <v>41</v>
      </c>
      <c r="J54" s="82">
        <v>32</v>
      </c>
      <c r="K54" s="84">
        <v>0</v>
      </c>
      <c r="L54" s="84">
        <v>0</v>
      </c>
      <c r="M54" s="84">
        <v>0.37</v>
      </c>
      <c r="N54" s="85">
        <v>3.57</v>
      </c>
      <c r="O54" s="83">
        <v>0.96</v>
      </c>
      <c r="P54" s="83">
        <v>20</v>
      </c>
      <c r="Q54" s="84">
        <v>22921</v>
      </c>
      <c r="R54" s="82"/>
      <c r="S54" s="85">
        <v>11460.95</v>
      </c>
    </row>
    <row r="55" spans="1:19" ht="15">
      <c r="A55" s="82" t="s">
        <v>104</v>
      </c>
      <c r="B55" s="82" t="s">
        <v>105</v>
      </c>
      <c r="C55" s="83">
        <v>311016</v>
      </c>
      <c r="D55" s="82" t="s">
        <v>153</v>
      </c>
      <c r="E55" s="82"/>
      <c r="F55" s="82"/>
      <c r="G55" s="82" t="s">
        <v>144</v>
      </c>
      <c r="H55" s="82" t="s">
        <v>39</v>
      </c>
      <c r="I55" s="82" t="s">
        <v>41</v>
      </c>
      <c r="J55" s="82">
        <v>33</v>
      </c>
      <c r="K55" s="84">
        <v>0</v>
      </c>
      <c r="L55" s="84">
        <v>0</v>
      </c>
      <c r="M55" s="84">
        <v>0.37</v>
      </c>
      <c r="N55" s="85">
        <v>3.57</v>
      </c>
      <c r="O55" s="83">
        <v>0.96</v>
      </c>
      <c r="P55" s="83">
        <v>20</v>
      </c>
      <c r="Q55" s="84">
        <v>4000</v>
      </c>
      <c r="R55" s="82"/>
      <c r="S55" s="85">
        <v>2000</v>
      </c>
    </row>
    <row r="56" spans="1:19" ht="15">
      <c r="A56" s="82" t="s">
        <v>104</v>
      </c>
      <c r="B56" s="82" t="s">
        <v>105</v>
      </c>
      <c r="C56" s="83">
        <v>311017</v>
      </c>
      <c r="D56" s="82" t="s">
        <v>151</v>
      </c>
      <c r="E56" s="82"/>
      <c r="F56" s="82"/>
      <c r="G56" s="82" t="s">
        <v>152</v>
      </c>
      <c r="H56" s="82" t="s">
        <v>39</v>
      </c>
      <c r="I56" s="82" t="s">
        <v>41</v>
      </c>
      <c r="J56" s="82">
        <v>71</v>
      </c>
      <c r="K56" s="84">
        <v>0</v>
      </c>
      <c r="L56" s="84">
        <v>0</v>
      </c>
      <c r="M56" s="84">
        <v>2.41</v>
      </c>
      <c r="N56" s="85">
        <v>2</v>
      </c>
      <c r="O56" s="83">
        <v>0.96</v>
      </c>
      <c r="P56" s="83">
        <v>5</v>
      </c>
      <c r="Q56" s="84">
        <v>1530</v>
      </c>
      <c r="R56" s="82"/>
      <c r="S56" s="85">
        <v>3060</v>
      </c>
    </row>
    <row r="57" spans="1:19" ht="15">
      <c r="A57" s="82" t="s">
        <v>104</v>
      </c>
      <c r="B57" s="82" t="s">
        <v>105</v>
      </c>
      <c r="C57" s="83">
        <v>311017</v>
      </c>
      <c r="D57" s="82" t="s">
        <v>151</v>
      </c>
      <c r="E57" s="82"/>
      <c r="F57" s="82"/>
      <c r="G57" s="82" t="s">
        <v>152</v>
      </c>
      <c r="H57" s="82" t="s">
        <v>39</v>
      </c>
      <c r="I57" s="82" t="s">
        <v>41</v>
      </c>
      <c r="J57" s="82">
        <v>72</v>
      </c>
      <c r="K57" s="84">
        <v>0</v>
      </c>
      <c r="L57" s="84">
        <v>0</v>
      </c>
      <c r="M57" s="84">
        <v>2.41</v>
      </c>
      <c r="N57" s="85">
        <v>2</v>
      </c>
      <c r="O57" s="83">
        <v>0.96</v>
      </c>
      <c r="P57" s="83">
        <v>5</v>
      </c>
      <c r="Q57" s="84">
        <v>990</v>
      </c>
      <c r="R57" s="82"/>
      <c r="S57" s="85">
        <v>1980</v>
      </c>
    </row>
    <row r="58" spans="1:19" ht="15">
      <c r="A58" s="82" t="s">
        <v>104</v>
      </c>
      <c r="B58" s="82" t="s">
        <v>105</v>
      </c>
      <c r="C58" s="83">
        <v>311018</v>
      </c>
      <c r="D58" s="82" t="s">
        <v>210</v>
      </c>
      <c r="E58" s="82"/>
      <c r="F58" s="82"/>
      <c r="G58" s="82" t="s">
        <v>144</v>
      </c>
      <c r="H58" s="82" t="s">
        <v>39</v>
      </c>
      <c r="I58" s="82" t="s">
        <v>41</v>
      </c>
      <c r="J58" s="82">
        <v>33</v>
      </c>
      <c r="K58" s="84">
        <v>0</v>
      </c>
      <c r="L58" s="84">
        <v>0</v>
      </c>
      <c r="M58" s="84">
        <v>0.54</v>
      </c>
      <c r="N58" s="85">
        <v>3.57</v>
      </c>
      <c r="O58" s="83">
        <v>0.96</v>
      </c>
      <c r="P58" s="83">
        <v>20</v>
      </c>
      <c r="Q58" s="84">
        <v>7125</v>
      </c>
      <c r="R58" s="82"/>
      <c r="S58" s="85">
        <v>3562.5</v>
      </c>
    </row>
    <row r="59" spans="1:19" ht="15">
      <c r="A59" s="82" t="s">
        <v>104</v>
      </c>
      <c r="B59" s="82" t="s">
        <v>105</v>
      </c>
      <c r="C59" s="83">
        <v>311023</v>
      </c>
      <c r="D59" s="82" t="s">
        <v>193</v>
      </c>
      <c r="E59" s="82"/>
      <c r="F59" s="82"/>
      <c r="G59" s="82" t="s">
        <v>150</v>
      </c>
      <c r="H59" s="82" t="s">
        <v>39</v>
      </c>
      <c r="I59" s="82" t="s">
        <v>41</v>
      </c>
      <c r="J59" s="82">
        <v>32</v>
      </c>
      <c r="K59" s="84">
        <v>0</v>
      </c>
      <c r="L59" s="84">
        <v>0</v>
      </c>
      <c r="M59" s="84">
        <v>10.4</v>
      </c>
      <c r="N59" s="85">
        <v>3.41</v>
      </c>
      <c r="O59" s="83">
        <v>0.96</v>
      </c>
      <c r="P59" s="83">
        <v>20</v>
      </c>
      <c r="Q59" s="84">
        <v>5727</v>
      </c>
      <c r="R59" s="82"/>
      <c r="S59" s="85">
        <v>22908</v>
      </c>
    </row>
    <row r="60" spans="1:19" ht="15">
      <c r="A60" s="82" t="s">
        <v>104</v>
      </c>
      <c r="B60" s="82" t="s">
        <v>105</v>
      </c>
      <c r="C60" s="83">
        <v>311024</v>
      </c>
      <c r="D60" s="82" t="s">
        <v>211</v>
      </c>
      <c r="E60" s="82"/>
      <c r="F60" s="82"/>
      <c r="G60" s="82" t="s">
        <v>149</v>
      </c>
      <c r="H60" s="82" t="s">
        <v>39</v>
      </c>
      <c r="I60" s="82" t="s">
        <v>41</v>
      </c>
      <c r="J60" s="82">
        <v>61</v>
      </c>
      <c r="K60" s="84">
        <v>0</v>
      </c>
      <c r="L60" s="84">
        <v>0</v>
      </c>
      <c r="M60" s="84">
        <v>2.9</v>
      </c>
      <c r="N60" s="85">
        <v>9.22</v>
      </c>
      <c r="O60" s="83">
        <v>0.96</v>
      </c>
      <c r="P60" s="83">
        <v>20</v>
      </c>
      <c r="Q60" s="84">
        <v>2000</v>
      </c>
      <c r="R60" s="82"/>
      <c r="S60" s="85">
        <v>6000</v>
      </c>
    </row>
    <row r="61" spans="1:19" ht="15">
      <c r="A61" s="82" t="s">
        <v>104</v>
      </c>
      <c r="B61" s="82" t="s">
        <v>105</v>
      </c>
      <c r="C61" s="83">
        <v>311025</v>
      </c>
      <c r="D61" s="82" t="s">
        <v>255</v>
      </c>
      <c r="E61" s="82"/>
      <c r="F61" s="82"/>
      <c r="G61" s="82" t="s">
        <v>256</v>
      </c>
      <c r="H61" s="82" t="s">
        <v>39</v>
      </c>
      <c r="I61" s="82" t="s">
        <v>41</v>
      </c>
      <c r="J61" s="82">
        <v>31</v>
      </c>
      <c r="K61" s="84">
        <v>0</v>
      </c>
      <c r="L61" s="84">
        <v>0</v>
      </c>
      <c r="M61" s="84">
        <v>14.3</v>
      </c>
      <c r="N61" s="85">
        <v>9.22</v>
      </c>
      <c r="O61" s="83">
        <v>0.96</v>
      </c>
      <c r="P61" s="83">
        <v>20</v>
      </c>
      <c r="Q61" s="84">
        <v>1040</v>
      </c>
      <c r="R61" s="82"/>
      <c r="S61" s="85">
        <v>4160</v>
      </c>
    </row>
    <row r="62" spans="1:19" ht="15">
      <c r="A62" s="82" t="s">
        <v>104</v>
      </c>
      <c r="B62" s="82" t="s">
        <v>105</v>
      </c>
      <c r="C62" s="83">
        <v>311025</v>
      </c>
      <c r="D62" s="82" t="s">
        <v>255</v>
      </c>
      <c r="E62" s="82"/>
      <c r="F62" s="82"/>
      <c r="G62" s="82" t="s">
        <v>256</v>
      </c>
      <c r="H62" s="82" t="s">
        <v>39</v>
      </c>
      <c r="I62" s="82" t="s">
        <v>41</v>
      </c>
      <c r="J62" s="82">
        <v>32</v>
      </c>
      <c r="K62" s="84">
        <v>0</v>
      </c>
      <c r="L62" s="84">
        <v>0</v>
      </c>
      <c r="M62" s="84">
        <v>14.3</v>
      </c>
      <c r="N62" s="85">
        <v>9.22</v>
      </c>
      <c r="O62" s="83">
        <v>0.96</v>
      </c>
      <c r="P62" s="83">
        <v>20</v>
      </c>
      <c r="Q62" s="84">
        <v>294</v>
      </c>
      <c r="R62" s="82"/>
      <c r="S62" s="85">
        <v>1176</v>
      </c>
    </row>
    <row r="63" spans="1:19" ht="15">
      <c r="A63" s="82" t="s">
        <v>104</v>
      </c>
      <c r="B63" s="82" t="s">
        <v>105</v>
      </c>
      <c r="C63" s="83">
        <v>311026</v>
      </c>
      <c r="D63" s="82" t="s">
        <v>222</v>
      </c>
      <c r="E63" s="82"/>
      <c r="F63" s="82"/>
      <c r="G63" s="82" t="s">
        <v>150</v>
      </c>
      <c r="H63" s="82" t="s">
        <v>39</v>
      </c>
      <c r="I63" s="82" t="s">
        <v>41</v>
      </c>
      <c r="J63" s="82">
        <v>61</v>
      </c>
      <c r="K63" s="84">
        <v>0</v>
      </c>
      <c r="L63" s="84">
        <v>0</v>
      </c>
      <c r="M63" s="84">
        <v>3.4</v>
      </c>
      <c r="N63" s="85">
        <v>2.58</v>
      </c>
      <c r="O63" s="83">
        <v>0.96</v>
      </c>
      <c r="P63" s="83">
        <v>20</v>
      </c>
      <c r="Q63" s="84">
        <v>94</v>
      </c>
      <c r="R63" s="82"/>
      <c r="S63" s="85">
        <v>188</v>
      </c>
    </row>
    <row r="64" spans="1:19" ht="15">
      <c r="A64" s="82" t="s">
        <v>104</v>
      </c>
      <c r="B64" s="82" t="s">
        <v>105</v>
      </c>
      <c r="C64" s="83">
        <v>311027</v>
      </c>
      <c r="D64" s="82" t="s">
        <v>257</v>
      </c>
      <c r="E64" s="82"/>
      <c r="F64" s="82"/>
      <c r="G64" s="82" t="s">
        <v>150</v>
      </c>
      <c r="H64" s="82" t="s">
        <v>39</v>
      </c>
      <c r="I64" s="82" t="s">
        <v>41</v>
      </c>
      <c r="J64" s="82">
        <v>61</v>
      </c>
      <c r="K64" s="84">
        <v>0</v>
      </c>
      <c r="L64" s="84">
        <v>0</v>
      </c>
      <c r="M64" s="84">
        <v>9.7</v>
      </c>
      <c r="N64" s="85">
        <v>2.58</v>
      </c>
      <c r="O64" s="83">
        <v>0.96</v>
      </c>
      <c r="P64" s="83">
        <v>20</v>
      </c>
      <c r="Q64" s="84">
        <v>224</v>
      </c>
      <c r="R64" s="82"/>
      <c r="S64" s="85">
        <v>185.64</v>
      </c>
    </row>
    <row r="65" spans="1:19" ht="15">
      <c r="A65" s="82" t="s">
        <v>104</v>
      </c>
      <c r="B65" s="82" t="s">
        <v>105</v>
      </c>
      <c r="C65" s="83">
        <v>311028</v>
      </c>
      <c r="D65" s="82" t="s">
        <v>155</v>
      </c>
      <c r="E65" s="82"/>
      <c r="F65" s="82"/>
      <c r="G65" s="82" t="s">
        <v>149</v>
      </c>
      <c r="H65" s="82" t="s">
        <v>39</v>
      </c>
      <c r="I65" s="82" t="s">
        <v>41</v>
      </c>
      <c r="J65" s="82">
        <v>81</v>
      </c>
      <c r="K65" s="84">
        <v>0</v>
      </c>
      <c r="L65" s="84">
        <v>0</v>
      </c>
      <c r="M65" s="84">
        <v>2.6</v>
      </c>
      <c r="N65" s="85">
        <v>5.67</v>
      </c>
      <c r="O65" s="83">
        <v>0.96</v>
      </c>
      <c r="P65" s="83">
        <v>20</v>
      </c>
      <c r="Q65" s="84">
        <v>24</v>
      </c>
      <c r="R65" s="82"/>
      <c r="S65" s="85">
        <v>32.76</v>
      </c>
    </row>
    <row r="66" spans="1:19" ht="15">
      <c r="A66" s="82" t="s">
        <v>104</v>
      </c>
      <c r="B66" s="82" t="s">
        <v>105</v>
      </c>
      <c r="C66" s="83">
        <v>311028</v>
      </c>
      <c r="D66" s="82" t="s">
        <v>155</v>
      </c>
      <c r="E66" s="82"/>
      <c r="F66" s="82"/>
      <c r="G66" s="82" t="s">
        <v>149</v>
      </c>
      <c r="H66" s="82" t="s">
        <v>39</v>
      </c>
      <c r="I66" s="82" t="s">
        <v>41</v>
      </c>
      <c r="J66" s="82">
        <v>61</v>
      </c>
      <c r="K66" s="84">
        <v>0</v>
      </c>
      <c r="L66" s="84">
        <v>0</v>
      </c>
      <c r="M66" s="84">
        <v>2.6</v>
      </c>
      <c r="N66" s="85">
        <v>5.67</v>
      </c>
      <c r="O66" s="83">
        <v>0.96</v>
      </c>
      <c r="P66" s="83">
        <v>20</v>
      </c>
      <c r="Q66" s="84">
        <v>414</v>
      </c>
      <c r="R66" s="82"/>
      <c r="S66" s="85">
        <v>766.37</v>
      </c>
    </row>
    <row r="67" spans="1:19" ht="15">
      <c r="A67" s="82" t="s">
        <v>104</v>
      </c>
      <c r="B67" s="82" t="s">
        <v>105</v>
      </c>
      <c r="C67" s="83">
        <v>311029</v>
      </c>
      <c r="D67" s="82" t="s">
        <v>158</v>
      </c>
      <c r="E67" s="82"/>
      <c r="F67" s="82"/>
      <c r="G67" s="82" t="s">
        <v>149</v>
      </c>
      <c r="H67" s="82" t="s">
        <v>39</v>
      </c>
      <c r="I67" s="82" t="s">
        <v>41</v>
      </c>
      <c r="J67" s="82">
        <v>33</v>
      </c>
      <c r="K67" s="84">
        <v>0</v>
      </c>
      <c r="L67" s="84">
        <v>0</v>
      </c>
      <c r="M67" s="84">
        <v>13.4</v>
      </c>
      <c r="N67" s="85">
        <v>5.67</v>
      </c>
      <c r="O67" s="83">
        <v>0.96</v>
      </c>
      <c r="P67" s="83">
        <v>20</v>
      </c>
      <c r="Q67" s="84">
        <v>80</v>
      </c>
      <c r="R67" s="82"/>
      <c r="S67" s="85">
        <v>211.91</v>
      </c>
    </row>
    <row r="68" spans="1:19" ht="15">
      <c r="A68" s="82" t="s">
        <v>104</v>
      </c>
      <c r="B68" s="82" t="s">
        <v>105</v>
      </c>
      <c r="C68" s="83">
        <v>311029</v>
      </c>
      <c r="D68" s="82" t="s">
        <v>158</v>
      </c>
      <c r="E68" s="82"/>
      <c r="F68" s="82"/>
      <c r="G68" s="82" t="s">
        <v>149</v>
      </c>
      <c r="H68" s="82" t="s">
        <v>39</v>
      </c>
      <c r="I68" s="82" t="s">
        <v>41</v>
      </c>
      <c r="J68" s="82">
        <v>61</v>
      </c>
      <c r="K68" s="84">
        <v>0</v>
      </c>
      <c r="L68" s="84">
        <v>0</v>
      </c>
      <c r="M68" s="84">
        <v>13.4</v>
      </c>
      <c r="N68" s="85">
        <v>5.67</v>
      </c>
      <c r="O68" s="83">
        <v>0.96</v>
      </c>
      <c r="P68" s="83">
        <v>20</v>
      </c>
      <c r="Q68" s="84">
        <v>190</v>
      </c>
      <c r="R68" s="82"/>
      <c r="S68" s="85">
        <v>570</v>
      </c>
    </row>
    <row r="69" spans="1:19" ht="15">
      <c r="A69" s="82" t="s">
        <v>104</v>
      </c>
      <c r="B69" s="82" t="s">
        <v>105</v>
      </c>
      <c r="C69" s="83">
        <v>311033</v>
      </c>
      <c r="D69" s="82" t="s">
        <v>212</v>
      </c>
      <c r="E69" s="82"/>
      <c r="F69" s="82"/>
      <c r="G69" s="82" t="s">
        <v>159</v>
      </c>
      <c r="H69" s="82" t="s">
        <v>39</v>
      </c>
      <c r="I69" s="82" t="s">
        <v>40</v>
      </c>
      <c r="J69" s="82">
        <v>31</v>
      </c>
      <c r="K69" s="84">
        <v>0</v>
      </c>
      <c r="L69" s="84">
        <v>0</v>
      </c>
      <c r="M69" s="84">
        <v>139</v>
      </c>
      <c r="N69" s="85">
        <v>223</v>
      </c>
      <c r="O69" s="83">
        <v>0.96</v>
      </c>
      <c r="P69" s="83">
        <v>15</v>
      </c>
      <c r="Q69" s="84">
        <v>20</v>
      </c>
      <c r="R69" s="82"/>
      <c r="S69" s="85">
        <v>2000</v>
      </c>
    </row>
    <row r="70" spans="1:19" ht="15">
      <c r="A70" s="82" t="s">
        <v>104</v>
      </c>
      <c r="B70" s="82" t="s">
        <v>105</v>
      </c>
      <c r="C70" s="83">
        <v>311033</v>
      </c>
      <c r="D70" s="82" t="s">
        <v>212</v>
      </c>
      <c r="E70" s="82"/>
      <c r="F70" s="82"/>
      <c r="G70" s="82" t="s">
        <v>159</v>
      </c>
      <c r="H70" s="82" t="s">
        <v>39</v>
      </c>
      <c r="I70" s="82" t="s">
        <v>40</v>
      </c>
      <c r="J70" s="82">
        <v>33</v>
      </c>
      <c r="K70" s="84">
        <v>0</v>
      </c>
      <c r="L70" s="84">
        <v>0</v>
      </c>
      <c r="M70" s="84">
        <v>139</v>
      </c>
      <c r="N70" s="85">
        <v>223</v>
      </c>
      <c r="O70" s="83">
        <v>0.96</v>
      </c>
      <c r="P70" s="83">
        <v>15</v>
      </c>
      <c r="Q70" s="84">
        <v>18</v>
      </c>
      <c r="R70" s="82"/>
      <c r="S70" s="85">
        <v>1789.5</v>
      </c>
    </row>
    <row r="71" spans="1:19" ht="15">
      <c r="A71" s="82" t="s">
        <v>104</v>
      </c>
      <c r="B71" s="82" t="s">
        <v>105</v>
      </c>
      <c r="C71" s="83">
        <v>311033</v>
      </c>
      <c r="D71" s="82" t="s">
        <v>212</v>
      </c>
      <c r="E71" s="82"/>
      <c r="F71" s="82"/>
      <c r="G71" s="82" t="s">
        <v>159</v>
      </c>
      <c r="H71" s="82" t="s">
        <v>39</v>
      </c>
      <c r="I71" s="82" t="s">
        <v>40</v>
      </c>
      <c r="J71" s="82">
        <v>61</v>
      </c>
      <c r="K71" s="84">
        <v>0</v>
      </c>
      <c r="L71" s="84">
        <v>0</v>
      </c>
      <c r="M71" s="84">
        <v>139</v>
      </c>
      <c r="N71" s="85">
        <v>223</v>
      </c>
      <c r="O71" s="83">
        <v>0.96</v>
      </c>
      <c r="P71" s="83">
        <v>15</v>
      </c>
      <c r="Q71" s="84">
        <v>1</v>
      </c>
      <c r="R71" s="82"/>
      <c r="S71" s="85">
        <v>100</v>
      </c>
    </row>
    <row r="72" spans="1:19" ht="15">
      <c r="A72" s="82" t="s">
        <v>104</v>
      </c>
      <c r="B72" s="82" t="s">
        <v>105</v>
      </c>
      <c r="C72" s="83">
        <v>311033</v>
      </c>
      <c r="D72" s="82" t="s">
        <v>212</v>
      </c>
      <c r="E72" s="82"/>
      <c r="F72" s="82"/>
      <c r="G72" s="82" t="s">
        <v>159</v>
      </c>
      <c r="H72" s="82" t="s">
        <v>39</v>
      </c>
      <c r="I72" s="82" t="s">
        <v>40</v>
      </c>
      <c r="J72" s="82">
        <v>81</v>
      </c>
      <c r="K72" s="84">
        <v>0</v>
      </c>
      <c r="L72" s="84">
        <v>0</v>
      </c>
      <c r="M72" s="84">
        <v>139</v>
      </c>
      <c r="N72" s="85">
        <v>223</v>
      </c>
      <c r="O72" s="83">
        <v>0.96</v>
      </c>
      <c r="P72" s="83">
        <v>15</v>
      </c>
      <c r="Q72" s="84">
        <v>2048</v>
      </c>
      <c r="R72" s="82"/>
      <c r="S72" s="85">
        <v>202986.75</v>
      </c>
    </row>
    <row r="73" spans="1:19" ht="15">
      <c r="A73" s="82" t="s">
        <v>104</v>
      </c>
      <c r="B73" s="82" t="s">
        <v>105</v>
      </c>
      <c r="C73" s="83">
        <v>311035</v>
      </c>
      <c r="D73" s="82" t="s">
        <v>223</v>
      </c>
      <c r="E73" s="82"/>
      <c r="F73" s="82"/>
      <c r="G73" s="82" t="s">
        <v>159</v>
      </c>
      <c r="H73" s="82" t="s">
        <v>36</v>
      </c>
      <c r="I73" s="82" t="s">
        <v>40</v>
      </c>
      <c r="J73" s="82">
        <v>31</v>
      </c>
      <c r="K73" s="84">
        <v>0</v>
      </c>
      <c r="L73" s="84">
        <v>0</v>
      </c>
      <c r="M73" s="84">
        <v>2342</v>
      </c>
      <c r="N73" s="85">
        <v>223</v>
      </c>
      <c r="O73" s="83">
        <v>0.96</v>
      </c>
      <c r="P73" s="83">
        <v>15</v>
      </c>
      <c r="Q73" s="84">
        <v>15</v>
      </c>
      <c r="R73" s="82"/>
      <c r="S73" s="85">
        <v>1500</v>
      </c>
    </row>
    <row r="74" spans="1:19" ht="25.5">
      <c r="A74" s="82" t="s">
        <v>104</v>
      </c>
      <c r="B74" s="82" t="s">
        <v>105</v>
      </c>
      <c r="C74" s="83">
        <v>311036</v>
      </c>
      <c r="D74" s="82" t="s">
        <v>258</v>
      </c>
      <c r="E74" s="82"/>
      <c r="F74" s="82"/>
      <c r="G74" s="82" t="s">
        <v>159</v>
      </c>
      <c r="H74" s="82" t="s">
        <v>39</v>
      </c>
      <c r="I74" s="82" t="s">
        <v>40</v>
      </c>
      <c r="J74" s="82">
        <v>33</v>
      </c>
      <c r="K74" s="84">
        <v>0</v>
      </c>
      <c r="L74" s="84">
        <v>0</v>
      </c>
      <c r="M74" s="84">
        <v>139</v>
      </c>
      <c r="N74" s="85">
        <v>77</v>
      </c>
      <c r="O74" s="83">
        <v>0.96</v>
      </c>
      <c r="P74" s="83">
        <v>6</v>
      </c>
      <c r="Q74" s="84">
        <v>8</v>
      </c>
      <c r="R74" s="82"/>
      <c r="S74" s="85">
        <v>788</v>
      </c>
    </row>
    <row r="75" spans="1:19" ht="25.5">
      <c r="A75" s="82" t="s">
        <v>104</v>
      </c>
      <c r="B75" s="82" t="s">
        <v>105</v>
      </c>
      <c r="C75" s="83">
        <v>311036</v>
      </c>
      <c r="D75" s="82" t="s">
        <v>258</v>
      </c>
      <c r="E75" s="82"/>
      <c r="F75" s="82"/>
      <c r="G75" s="82" t="s">
        <v>159</v>
      </c>
      <c r="H75" s="82" t="s">
        <v>39</v>
      </c>
      <c r="I75" s="82" t="s">
        <v>40</v>
      </c>
      <c r="J75" s="82">
        <v>81</v>
      </c>
      <c r="K75" s="84">
        <v>0</v>
      </c>
      <c r="L75" s="84">
        <v>0</v>
      </c>
      <c r="M75" s="84">
        <v>139</v>
      </c>
      <c r="N75" s="85">
        <v>77</v>
      </c>
      <c r="O75" s="83">
        <v>0.96</v>
      </c>
      <c r="P75" s="83">
        <v>6</v>
      </c>
      <c r="Q75" s="84">
        <v>1029</v>
      </c>
      <c r="R75" s="82"/>
      <c r="S75" s="85">
        <v>102356.93</v>
      </c>
    </row>
    <row r="76" spans="1:19" ht="25.5">
      <c r="A76" s="82" t="s">
        <v>104</v>
      </c>
      <c r="B76" s="82" t="s">
        <v>105</v>
      </c>
      <c r="C76" s="83">
        <v>311037</v>
      </c>
      <c r="D76" s="82" t="s">
        <v>259</v>
      </c>
      <c r="E76" s="82"/>
      <c r="F76" s="82"/>
      <c r="G76" s="82" t="s">
        <v>159</v>
      </c>
      <c r="H76" s="82" t="s">
        <v>39</v>
      </c>
      <c r="I76" s="82" t="s">
        <v>40</v>
      </c>
      <c r="J76" s="82">
        <v>49</v>
      </c>
      <c r="K76" s="84">
        <v>0</v>
      </c>
      <c r="L76" s="84">
        <v>0</v>
      </c>
      <c r="M76" s="84">
        <v>638</v>
      </c>
      <c r="N76" s="85">
        <v>180</v>
      </c>
      <c r="O76" s="83">
        <v>0.96</v>
      </c>
      <c r="P76" s="83">
        <v>6</v>
      </c>
      <c r="Q76" s="84">
        <v>4</v>
      </c>
      <c r="R76" s="82"/>
      <c r="S76" s="85">
        <v>400</v>
      </c>
    </row>
    <row r="77" spans="1:19" ht="25.5">
      <c r="A77" s="82" t="s">
        <v>104</v>
      </c>
      <c r="B77" s="82" t="s">
        <v>105</v>
      </c>
      <c r="C77" s="83">
        <v>311037</v>
      </c>
      <c r="D77" s="82" t="s">
        <v>259</v>
      </c>
      <c r="E77" s="82"/>
      <c r="F77" s="82"/>
      <c r="G77" s="82" t="s">
        <v>159</v>
      </c>
      <c r="H77" s="82" t="s">
        <v>39</v>
      </c>
      <c r="I77" s="82" t="s">
        <v>40</v>
      </c>
      <c r="J77" s="82">
        <v>61</v>
      </c>
      <c r="K77" s="84">
        <v>0</v>
      </c>
      <c r="L77" s="84">
        <v>0</v>
      </c>
      <c r="M77" s="84">
        <v>638</v>
      </c>
      <c r="N77" s="85">
        <v>180</v>
      </c>
      <c r="O77" s="83">
        <v>0.96</v>
      </c>
      <c r="P77" s="83">
        <v>6</v>
      </c>
      <c r="Q77" s="84">
        <v>2</v>
      </c>
      <c r="R77" s="82"/>
      <c r="S77" s="85">
        <v>200</v>
      </c>
    </row>
    <row r="78" spans="1:19" ht="25.5">
      <c r="A78" s="82" t="s">
        <v>104</v>
      </c>
      <c r="B78" s="82" t="s">
        <v>105</v>
      </c>
      <c r="C78" s="83">
        <v>311037</v>
      </c>
      <c r="D78" s="82" t="s">
        <v>259</v>
      </c>
      <c r="E78" s="82"/>
      <c r="F78" s="82"/>
      <c r="G78" s="82" t="s">
        <v>159</v>
      </c>
      <c r="H78" s="82" t="s">
        <v>39</v>
      </c>
      <c r="I78" s="82" t="s">
        <v>40</v>
      </c>
      <c r="J78" s="82">
        <v>81</v>
      </c>
      <c r="K78" s="84">
        <v>0</v>
      </c>
      <c r="L78" s="84">
        <v>0</v>
      </c>
      <c r="M78" s="84">
        <v>638</v>
      </c>
      <c r="N78" s="85">
        <v>180</v>
      </c>
      <c r="O78" s="83">
        <v>0.96</v>
      </c>
      <c r="P78" s="83">
        <v>6</v>
      </c>
      <c r="Q78" s="84">
        <v>4</v>
      </c>
      <c r="R78" s="82"/>
      <c r="S78" s="85">
        <v>400</v>
      </c>
    </row>
    <row r="79" spans="1:19" ht="15">
      <c r="A79" s="82" t="s">
        <v>104</v>
      </c>
      <c r="B79" s="82" t="s">
        <v>105</v>
      </c>
      <c r="C79" s="83">
        <v>311038</v>
      </c>
      <c r="D79" s="82" t="s">
        <v>260</v>
      </c>
      <c r="E79" s="82"/>
      <c r="F79" s="82"/>
      <c r="G79" s="82" t="s">
        <v>159</v>
      </c>
      <c r="H79" s="82" t="s">
        <v>39</v>
      </c>
      <c r="I79" s="82" t="s">
        <v>40</v>
      </c>
      <c r="J79" s="82">
        <v>32</v>
      </c>
      <c r="K79" s="84">
        <v>0</v>
      </c>
      <c r="L79" s="84">
        <v>0</v>
      </c>
      <c r="M79" s="84">
        <v>2342</v>
      </c>
      <c r="N79" s="85">
        <v>223</v>
      </c>
      <c r="O79" s="83">
        <v>0.96</v>
      </c>
      <c r="P79" s="83">
        <v>6</v>
      </c>
      <c r="Q79" s="84">
        <v>213</v>
      </c>
      <c r="R79" s="82"/>
      <c r="S79" s="85">
        <v>42371.56</v>
      </c>
    </row>
    <row r="80" spans="1:19" ht="15">
      <c r="A80" s="82" t="s">
        <v>104</v>
      </c>
      <c r="B80" s="82" t="s">
        <v>105</v>
      </c>
      <c r="C80" s="83">
        <v>311038</v>
      </c>
      <c r="D80" s="82" t="s">
        <v>260</v>
      </c>
      <c r="E80" s="82"/>
      <c r="F80" s="82"/>
      <c r="G80" s="82" t="s">
        <v>159</v>
      </c>
      <c r="H80" s="82" t="s">
        <v>39</v>
      </c>
      <c r="I80" s="82" t="s">
        <v>40</v>
      </c>
      <c r="J80" s="82">
        <v>33</v>
      </c>
      <c r="K80" s="84">
        <v>0</v>
      </c>
      <c r="L80" s="84">
        <v>0</v>
      </c>
      <c r="M80" s="84">
        <v>2342</v>
      </c>
      <c r="N80" s="85">
        <v>223</v>
      </c>
      <c r="O80" s="83">
        <v>0.96</v>
      </c>
      <c r="P80" s="83">
        <v>6</v>
      </c>
      <c r="Q80" s="84">
        <v>7</v>
      </c>
      <c r="R80" s="82"/>
      <c r="S80" s="85">
        <v>1045.49</v>
      </c>
    </row>
    <row r="81" spans="1:19" ht="15">
      <c r="A81" s="82" t="s">
        <v>104</v>
      </c>
      <c r="B81" s="82" t="s">
        <v>105</v>
      </c>
      <c r="C81" s="83">
        <v>311038</v>
      </c>
      <c r="D81" s="82" t="s">
        <v>260</v>
      </c>
      <c r="E81" s="82"/>
      <c r="F81" s="82"/>
      <c r="G81" s="82" t="s">
        <v>159</v>
      </c>
      <c r="H81" s="82" t="s">
        <v>39</v>
      </c>
      <c r="I81" s="82" t="s">
        <v>40</v>
      </c>
      <c r="J81" s="82">
        <v>31</v>
      </c>
      <c r="K81" s="84">
        <v>0</v>
      </c>
      <c r="L81" s="84">
        <v>0</v>
      </c>
      <c r="M81" s="84">
        <v>2342</v>
      </c>
      <c r="N81" s="85">
        <v>223</v>
      </c>
      <c r="O81" s="83">
        <v>0.96</v>
      </c>
      <c r="P81" s="83">
        <v>6</v>
      </c>
      <c r="Q81" s="84">
        <v>36</v>
      </c>
      <c r="R81" s="82"/>
      <c r="S81" s="85">
        <v>6416.5</v>
      </c>
    </row>
    <row r="82" spans="1:19" ht="15">
      <c r="A82" s="82" t="s">
        <v>104</v>
      </c>
      <c r="B82" s="82" t="s">
        <v>105</v>
      </c>
      <c r="C82" s="83">
        <v>311040</v>
      </c>
      <c r="D82" s="82" t="s">
        <v>261</v>
      </c>
      <c r="E82" s="82"/>
      <c r="F82" s="82"/>
      <c r="G82" s="82" t="s">
        <v>149</v>
      </c>
      <c r="H82" s="82" t="s">
        <v>39</v>
      </c>
      <c r="I82" s="82" t="s">
        <v>40</v>
      </c>
      <c r="J82" s="82">
        <v>31</v>
      </c>
      <c r="K82" s="84">
        <v>0</v>
      </c>
      <c r="L82" s="84">
        <v>0</v>
      </c>
      <c r="M82" s="84">
        <v>18</v>
      </c>
      <c r="N82" s="85">
        <v>16.33</v>
      </c>
      <c r="O82" s="83">
        <v>0.83</v>
      </c>
      <c r="P82" s="83">
        <v>20</v>
      </c>
      <c r="Q82" s="84">
        <v>165</v>
      </c>
      <c r="R82" s="82"/>
      <c r="S82" s="85">
        <v>330</v>
      </c>
    </row>
    <row r="83" spans="1:19" ht="15">
      <c r="A83" s="82" t="s">
        <v>104</v>
      </c>
      <c r="B83" s="82" t="s">
        <v>105</v>
      </c>
      <c r="C83" s="83">
        <v>311040</v>
      </c>
      <c r="D83" s="82" t="s">
        <v>261</v>
      </c>
      <c r="E83" s="82"/>
      <c r="F83" s="82"/>
      <c r="G83" s="82" t="s">
        <v>149</v>
      </c>
      <c r="H83" s="82" t="s">
        <v>39</v>
      </c>
      <c r="I83" s="82" t="s">
        <v>40</v>
      </c>
      <c r="J83" s="82">
        <v>11</v>
      </c>
      <c r="K83" s="84">
        <v>0</v>
      </c>
      <c r="L83" s="84">
        <v>0</v>
      </c>
      <c r="M83" s="84">
        <v>18</v>
      </c>
      <c r="N83" s="85">
        <v>16.33</v>
      </c>
      <c r="O83" s="83">
        <v>0.83</v>
      </c>
      <c r="P83" s="83">
        <v>20</v>
      </c>
      <c r="Q83" s="84">
        <v>2892</v>
      </c>
      <c r="R83" s="82"/>
      <c r="S83" s="85">
        <v>5784</v>
      </c>
    </row>
    <row r="84" spans="1:19" ht="15">
      <c r="A84" s="82" t="s">
        <v>104</v>
      </c>
      <c r="B84" s="82" t="s">
        <v>105</v>
      </c>
      <c r="C84" s="83">
        <v>311041</v>
      </c>
      <c r="D84" s="82" t="s">
        <v>262</v>
      </c>
      <c r="E84" s="82"/>
      <c r="F84" s="82"/>
      <c r="G84" s="82" t="s">
        <v>149</v>
      </c>
      <c r="H84" s="82" t="s">
        <v>39</v>
      </c>
      <c r="I84" s="82" t="s">
        <v>40</v>
      </c>
      <c r="J84" s="82">
        <v>81</v>
      </c>
      <c r="K84" s="84">
        <v>0</v>
      </c>
      <c r="L84" s="84">
        <v>0</v>
      </c>
      <c r="M84" s="84">
        <v>6.1</v>
      </c>
      <c r="N84" s="85">
        <v>14.37</v>
      </c>
      <c r="O84" s="83">
        <v>0.96</v>
      </c>
      <c r="P84" s="83">
        <v>20</v>
      </c>
      <c r="Q84" s="84">
        <v>363</v>
      </c>
      <c r="R84" s="82"/>
      <c r="S84" s="85">
        <v>1089</v>
      </c>
    </row>
    <row r="85" spans="1:19" ht="15">
      <c r="A85" s="82" t="s">
        <v>104</v>
      </c>
      <c r="B85" s="82" t="s">
        <v>105</v>
      </c>
      <c r="C85" s="83">
        <v>311042</v>
      </c>
      <c r="D85" s="82" t="s">
        <v>263</v>
      </c>
      <c r="E85" s="82"/>
      <c r="F85" s="82"/>
      <c r="G85" s="82" t="s">
        <v>149</v>
      </c>
      <c r="H85" s="82" t="s">
        <v>39</v>
      </c>
      <c r="I85" s="82" t="s">
        <v>40</v>
      </c>
      <c r="J85" s="82">
        <v>81</v>
      </c>
      <c r="K85" s="84">
        <v>0</v>
      </c>
      <c r="L85" s="84">
        <v>0</v>
      </c>
      <c r="M85" s="84">
        <v>40</v>
      </c>
      <c r="N85" s="85">
        <v>16.57</v>
      </c>
      <c r="O85" s="83">
        <v>0.96</v>
      </c>
      <c r="P85" s="83">
        <v>20</v>
      </c>
      <c r="Q85" s="84">
        <v>100</v>
      </c>
      <c r="R85" s="82"/>
      <c r="S85" s="85">
        <v>300</v>
      </c>
    </row>
    <row r="86" spans="1:19" ht="15">
      <c r="A86" s="82" t="s">
        <v>104</v>
      </c>
      <c r="B86" s="82" t="s">
        <v>105</v>
      </c>
      <c r="C86" s="83">
        <v>311044</v>
      </c>
      <c r="D86" s="82" t="s">
        <v>264</v>
      </c>
      <c r="E86" s="82"/>
      <c r="F86" s="82"/>
      <c r="G86" s="82" t="s">
        <v>149</v>
      </c>
      <c r="H86" s="82" t="s">
        <v>39</v>
      </c>
      <c r="I86" s="82" t="s">
        <v>40</v>
      </c>
      <c r="J86" s="82">
        <v>31</v>
      </c>
      <c r="K86" s="84">
        <v>0</v>
      </c>
      <c r="L86" s="84">
        <v>0</v>
      </c>
      <c r="M86" s="84">
        <v>63</v>
      </c>
      <c r="N86" s="85">
        <v>16.57</v>
      </c>
      <c r="O86" s="83">
        <v>0.96</v>
      </c>
      <c r="P86" s="83">
        <v>20</v>
      </c>
      <c r="Q86" s="84">
        <v>2001</v>
      </c>
      <c r="R86" s="82"/>
      <c r="S86" s="85">
        <v>5209.9</v>
      </c>
    </row>
    <row r="87" spans="1:19" ht="25.5">
      <c r="A87" s="82" t="s">
        <v>110</v>
      </c>
      <c r="B87" s="82" t="s">
        <v>111</v>
      </c>
      <c r="C87" s="83">
        <v>312002</v>
      </c>
      <c r="D87" s="82" t="s">
        <v>265</v>
      </c>
      <c r="E87" s="82" t="s">
        <v>166</v>
      </c>
      <c r="F87" s="82" t="s">
        <v>167</v>
      </c>
      <c r="G87" s="82" t="s">
        <v>168</v>
      </c>
      <c r="H87" s="82" t="s">
        <v>32</v>
      </c>
      <c r="I87" s="82" t="s">
        <v>161</v>
      </c>
      <c r="J87" s="82" t="s">
        <v>162</v>
      </c>
      <c r="K87" s="84">
        <v>0</v>
      </c>
      <c r="L87" s="84">
        <v>0</v>
      </c>
      <c r="M87" s="84">
        <v>10.08</v>
      </c>
      <c r="N87" s="85">
        <v>175.3</v>
      </c>
      <c r="O87" s="83">
        <v>0.89</v>
      </c>
      <c r="P87" s="83">
        <v>13</v>
      </c>
      <c r="Q87" s="84">
        <v>8</v>
      </c>
      <c r="R87" s="82"/>
      <c r="S87" s="85">
        <v>240</v>
      </c>
    </row>
    <row r="88" spans="1:19" ht="25.5">
      <c r="A88" s="82" t="s">
        <v>110</v>
      </c>
      <c r="B88" s="82" t="s">
        <v>111</v>
      </c>
      <c r="C88" s="83">
        <v>312003</v>
      </c>
      <c r="D88" s="82" t="s">
        <v>165</v>
      </c>
      <c r="E88" s="82" t="s">
        <v>266</v>
      </c>
      <c r="F88" s="82" t="s">
        <v>267</v>
      </c>
      <c r="G88" s="82" t="s">
        <v>268</v>
      </c>
      <c r="H88" s="82" t="s">
        <v>33</v>
      </c>
      <c r="I88" s="82" t="s">
        <v>161</v>
      </c>
      <c r="J88" s="82" t="s">
        <v>162</v>
      </c>
      <c r="K88" s="84">
        <v>0</v>
      </c>
      <c r="L88" s="84">
        <v>0</v>
      </c>
      <c r="M88" s="84">
        <v>22.38</v>
      </c>
      <c r="N88" s="85">
        <v>253.08</v>
      </c>
      <c r="O88" s="83">
        <v>0.89</v>
      </c>
      <c r="P88" s="83">
        <v>18</v>
      </c>
      <c r="Q88" s="84">
        <v>1</v>
      </c>
      <c r="R88" s="82"/>
      <c r="S88" s="85">
        <v>200</v>
      </c>
    </row>
    <row r="89" spans="1:19" ht="25.5">
      <c r="A89" s="82" t="s">
        <v>110</v>
      </c>
      <c r="B89" s="82" t="s">
        <v>111</v>
      </c>
      <c r="C89" s="83">
        <v>312004</v>
      </c>
      <c r="D89" s="82" t="s">
        <v>177</v>
      </c>
      <c r="E89" s="82" t="s">
        <v>269</v>
      </c>
      <c r="F89" s="82" t="s">
        <v>267</v>
      </c>
      <c r="G89" s="82" t="s">
        <v>199</v>
      </c>
      <c r="H89" s="82" t="s">
        <v>33</v>
      </c>
      <c r="I89" s="82" t="s">
        <v>161</v>
      </c>
      <c r="J89" s="82" t="s">
        <v>162</v>
      </c>
      <c r="K89" s="84">
        <v>0.18</v>
      </c>
      <c r="L89" s="84">
        <v>0</v>
      </c>
      <c r="M89" s="84">
        <v>0.05</v>
      </c>
      <c r="N89" s="85">
        <v>0.76</v>
      </c>
      <c r="O89" s="83">
        <v>0.89</v>
      </c>
      <c r="P89" s="83">
        <v>20</v>
      </c>
      <c r="Q89" s="84">
        <v>3800</v>
      </c>
      <c r="R89" s="82"/>
      <c r="S89" s="85">
        <v>570</v>
      </c>
    </row>
    <row r="90" spans="1:19" ht="15">
      <c r="A90" s="82" t="s">
        <v>110</v>
      </c>
      <c r="B90" s="82" t="s">
        <v>111</v>
      </c>
      <c r="C90" s="83">
        <v>312005</v>
      </c>
      <c r="D90" s="82" t="s">
        <v>179</v>
      </c>
      <c r="E90" s="82" t="s">
        <v>180</v>
      </c>
      <c r="F90" s="82" t="s">
        <v>213</v>
      </c>
      <c r="G90" s="82" t="s">
        <v>178</v>
      </c>
      <c r="H90" s="82" t="s">
        <v>33</v>
      </c>
      <c r="I90" s="82" t="s">
        <v>161</v>
      </c>
      <c r="J90" s="82" t="s">
        <v>162</v>
      </c>
      <c r="K90" s="84">
        <v>0.1</v>
      </c>
      <c r="L90" s="84">
        <v>0</v>
      </c>
      <c r="M90" s="84">
        <v>0.06</v>
      </c>
      <c r="N90" s="85">
        <v>1.32</v>
      </c>
      <c r="O90" s="83">
        <v>0.89</v>
      </c>
      <c r="P90" s="83">
        <v>20</v>
      </c>
      <c r="Q90" s="84">
        <v>2000</v>
      </c>
      <c r="R90" s="82"/>
      <c r="S90" s="85">
        <v>300</v>
      </c>
    </row>
    <row r="91" spans="1:19" ht="15">
      <c r="A91" s="82" t="s">
        <v>110</v>
      </c>
      <c r="B91" s="82" t="s">
        <v>111</v>
      </c>
      <c r="C91" s="83">
        <v>312008</v>
      </c>
      <c r="D91" s="82" t="s">
        <v>164</v>
      </c>
      <c r="E91" s="82"/>
      <c r="F91" s="82"/>
      <c r="G91" s="82" t="s">
        <v>159</v>
      </c>
      <c r="H91" s="82" t="s">
        <v>32</v>
      </c>
      <c r="I91" s="82" t="s">
        <v>161</v>
      </c>
      <c r="J91" s="82" t="s">
        <v>162</v>
      </c>
      <c r="K91" s="84">
        <v>0</v>
      </c>
      <c r="L91" s="84">
        <v>0</v>
      </c>
      <c r="M91" s="84">
        <v>257</v>
      </c>
      <c r="N91" s="85">
        <v>1701</v>
      </c>
      <c r="O91" s="83">
        <v>0.89</v>
      </c>
      <c r="P91" s="83">
        <v>15</v>
      </c>
      <c r="Q91" s="84">
        <v>58</v>
      </c>
      <c r="R91" s="82"/>
      <c r="S91" s="85">
        <v>29000</v>
      </c>
    </row>
    <row r="92" spans="1:19" ht="15">
      <c r="A92" s="82" t="s">
        <v>110</v>
      </c>
      <c r="B92" s="82" t="s">
        <v>111</v>
      </c>
      <c r="C92" s="83">
        <v>312009</v>
      </c>
      <c r="D92" s="82" t="s">
        <v>160</v>
      </c>
      <c r="E92" s="82"/>
      <c r="F92" s="82"/>
      <c r="G92" s="82" t="s">
        <v>159</v>
      </c>
      <c r="H92" s="82" t="s">
        <v>32</v>
      </c>
      <c r="I92" s="82" t="s">
        <v>161</v>
      </c>
      <c r="J92" s="82" t="s">
        <v>162</v>
      </c>
      <c r="K92" s="84">
        <v>0</v>
      </c>
      <c r="L92" s="84">
        <v>0</v>
      </c>
      <c r="M92" s="84">
        <v>750</v>
      </c>
      <c r="N92" s="85">
        <v>4060</v>
      </c>
      <c r="O92" s="83">
        <v>0.89</v>
      </c>
      <c r="P92" s="83">
        <v>20</v>
      </c>
      <c r="Q92" s="84">
        <v>17</v>
      </c>
      <c r="R92" s="82"/>
      <c r="S92" s="85">
        <v>25500</v>
      </c>
    </row>
    <row r="93" spans="1:19" ht="15">
      <c r="A93" s="82" t="s">
        <v>110</v>
      </c>
      <c r="B93" s="82" t="s">
        <v>111</v>
      </c>
      <c r="C93" s="83">
        <v>312010</v>
      </c>
      <c r="D93" s="82" t="s">
        <v>198</v>
      </c>
      <c r="E93" s="82"/>
      <c r="F93" s="82"/>
      <c r="G93" s="82" t="s">
        <v>159</v>
      </c>
      <c r="H93" s="82" t="s">
        <v>33</v>
      </c>
      <c r="I93" s="82" t="s">
        <v>161</v>
      </c>
      <c r="J93" s="82" t="s">
        <v>162</v>
      </c>
      <c r="K93" s="84">
        <v>0</v>
      </c>
      <c r="L93" s="84">
        <v>0</v>
      </c>
      <c r="M93" s="84">
        <v>1900</v>
      </c>
      <c r="N93" s="85">
        <v>4060</v>
      </c>
      <c r="O93" s="83">
        <v>0.89</v>
      </c>
      <c r="P93" s="83">
        <v>20</v>
      </c>
      <c r="Q93" s="84">
        <v>3</v>
      </c>
      <c r="R93" s="82"/>
      <c r="S93" s="85">
        <v>4500</v>
      </c>
    </row>
    <row r="94" spans="1:19" ht="15">
      <c r="A94" s="82" t="s">
        <v>110</v>
      </c>
      <c r="B94" s="82" t="s">
        <v>111</v>
      </c>
      <c r="C94" s="83">
        <v>312015</v>
      </c>
      <c r="D94" s="82" t="s">
        <v>270</v>
      </c>
      <c r="E94" s="82"/>
      <c r="F94" s="82"/>
      <c r="G94" s="82" t="s">
        <v>159</v>
      </c>
      <c r="H94" s="82" t="s">
        <v>32</v>
      </c>
      <c r="I94" s="82" t="s">
        <v>161</v>
      </c>
      <c r="J94" s="82" t="s">
        <v>162</v>
      </c>
      <c r="K94" s="84">
        <v>0</v>
      </c>
      <c r="L94" s="84">
        <v>0</v>
      </c>
      <c r="M94" s="84">
        <v>850</v>
      </c>
      <c r="N94" s="85">
        <v>1400</v>
      </c>
      <c r="O94" s="83">
        <v>0.89</v>
      </c>
      <c r="P94" s="83">
        <v>10</v>
      </c>
      <c r="Q94" s="84">
        <v>25</v>
      </c>
      <c r="R94" s="82"/>
      <c r="S94" s="85">
        <v>18750</v>
      </c>
    </row>
    <row r="95" spans="1:19" ht="25.5">
      <c r="A95" s="82" t="s">
        <v>110</v>
      </c>
      <c r="B95" s="82" t="s">
        <v>111</v>
      </c>
      <c r="C95" s="83">
        <v>312021</v>
      </c>
      <c r="D95" s="82" t="s">
        <v>194</v>
      </c>
      <c r="E95" s="82" t="s">
        <v>195</v>
      </c>
      <c r="F95" s="82" t="s">
        <v>196</v>
      </c>
      <c r="G95" s="82" t="s">
        <v>197</v>
      </c>
      <c r="H95" s="82" t="s">
        <v>32</v>
      </c>
      <c r="I95" s="82" t="s">
        <v>161</v>
      </c>
      <c r="J95" s="82" t="s">
        <v>162</v>
      </c>
      <c r="K95" s="84">
        <v>0</v>
      </c>
      <c r="L95" s="84">
        <v>0</v>
      </c>
      <c r="M95" s="84">
        <v>3.9</v>
      </c>
      <c r="N95" s="85">
        <v>183.64</v>
      </c>
      <c r="O95" s="83">
        <v>0.8</v>
      </c>
      <c r="P95" s="83">
        <v>13</v>
      </c>
      <c r="Q95" s="84">
        <v>142</v>
      </c>
      <c r="R95" s="82"/>
      <c r="S95" s="85">
        <v>4260</v>
      </c>
    </row>
    <row r="96" spans="1:19" ht="15">
      <c r="A96" s="82" t="s">
        <v>110</v>
      </c>
      <c r="B96" s="82" t="s">
        <v>111</v>
      </c>
      <c r="C96" s="83">
        <v>312027</v>
      </c>
      <c r="D96" s="82" t="s">
        <v>271</v>
      </c>
      <c r="E96" s="82"/>
      <c r="F96" s="82"/>
      <c r="G96" s="82" t="s">
        <v>159</v>
      </c>
      <c r="H96" s="82" t="s">
        <v>32</v>
      </c>
      <c r="I96" s="82" t="s">
        <v>161</v>
      </c>
      <c r="J96" s="82" t="s">
        <v>162</v>
      </c>
      <c r="K96" s="84">
        <v>0</v>
      </c>
      <c r="L96" s="84">
        <v>0</v>
      </c>
      <c r="M96" s="84">
        <v>1699</v>
      </c>
      <c r="N96" s="85">
        <v>1550</v>
      </c>
      <c r="O96" s="83">
        <v>0.89</v>
      </c>
      <c r="P96" s="83">
        <v>10</v>
      </c>
      <c r="Q96" s="84">
        <v>47</v>
      </c>
      <c r="R96" s="82"/>
      <c r="S96" s="85">
        <v>69000</v>
      </c>
    </row>
    <row r="97" spans="1:19" ht="15">
      <c r="A97" s="82" t="s">
        <v>113</v>
      </c>
      <c r="B97" s="82" t="s">
        <v>114</v>
      </c>
      <c r="C97" s="83">
        <v>314001</v>
      </c>
      <c r="D97" s="82" t="s">
        <v>171</v>
      </c>
      <c r="E97" s="82"/>
      <c r="F97" s="82"/>
      <c r="G97" s="82" t="s">
        <v>159</v>
      </c>
      <c r="H97" s="82" t="s">
        <v>39</v>
      </c>
      <c r="I97" s="82" t="s">
        <v>40</v>
      </c>
      <c r="J97" s="82">
        <v>31</v>
      </c>
      <c r="K97" s="84">
        <v>0</v>
      </c>
      <c r="L97" s="84">
        <v>0</v>
      </c>
      <c r="M97" s="84">
        <v>323</v>
      </c>
      <c r="N97" s="85">
        <v>3144</v>
      </c>
      <c r="O97" s="83">
        <v>1</v>
      </c>
      <c r="P97" s="83">
        <v>12</v>
      </c>
      <c r="Q97" s="84">
        <v>2</v>
      </c>
      <c r="R97" s="82"/>
      <c r="S97" s="85">
        <v>1000</v>
      </c>
    </row>
    <row r="98" spans="1:19" ht="15">
      <c r="A98" s="82" t="s">
        <v>113</v>
      </c>
      <c r="B98" s="82" t="s">
        <v>114</v>
      </c>
      <c r="C98" s="83">
        <v>314001</v>
      </c>
      <c r="D98" s="82" t="s">
        <v>171</v>
      </c>
      <c r="E98" s="82"/>
      <c r="F98" s="82"/>
      <c r="G98" s="82" t="s">
        <v>159</v>
      </c>
      <c r="H98" s="82" t="s">
        <v>39</v>
      </c>
      <c r="I98" s="82" t="s">
        <v>40</v>
      </c>
      <c r="J98" s="82">
        <v>61</v>
      </c>
      <c r="K98" s="84">
        <v>0</v>
      </c>
      <c r="L98" s="84">
        <v>0</v>
      </c>
      <c r="M98" s="84">
        <v>323</v>
      </c>
      <c r="N98" s="85">
        <v>3144</v>
      </c>
      <c r="O98" s="83">
        <v>1</v>
      </c>
      <c r="P98" s="83">
        <v>12</v>
      </c>
      <c r="Q98" s="84">
        <v>22</v>
      </c>
      <c r="R98" s="82"/>
      <c r="S98" s="85">
        <v>11000</v>
      </c>
    </row>
    <row r="99" spans="1:19" ht="15">
      <c r="A99" s="82" t="s">
        <v>113</v>
      </c>
      <c r="B99" s="82" t="s">
        <v>114</v>
      </c>
      <c r="C99" s="83">
        <v>314001</v>
      </c>
      <c r="D99" s="82" t="s">
        <v>171</v>
      </c>
      <c r="E99" s="82"/>
      <c r="F99" s="82"/>
      <c r="G99" s="82" t="s">
        <v>159</v>
      </c>
      <c r="H99" s="82" t="s">
        <v>39</v>
      </c>
      <c r="I99" s="82" t="s">
        <v>40</v>
      </c>
      <c r="J99" s="82">
        <v>62</v>
      </c>
      <c r="K99" s="84">
        <v>0</v>
      </c>
      <c r="L99" s="84">
        <v>0</v>
      </c>
      <c r="M99" s="84">
        <v>323</v>
      </c>
      <c r="N99" s="85">
        <v>3144</v>
      </c>
      <c r="O99" s="83">
        <v>1</v>
      </c>
      <c r="P99" s="83">
        <v>12</v>
      </c>
      <c r="Q99" s="84">
        <v>3</v>
      </c>
      <c r="R99" s="82"/>
      <c r="S99" s="85">
        <v>1500</v>
      </c>
    </row>
    <row r="100" spans="1:19" ht="15">
      <c r="A100" s="82" t="s">
        <v>113</v>
      </c>
      <c r="B100" s="82" t="s">
        <v>114</v>
      </c>
      <c r="C100" s="83">
        <v>314001</v>
      </c>
      <c r="D100" s="82" t="s">
        <v>171</v>
      </c>
      <c r="E100" s="82"/>
      <c r="F100" s="82"/>
      <c r="G100" s="82" t="s">
        <v>159</v>
      </c>
      <c r="H100" s="82" t="s">
        <v>39</v>
      </c>
      <c r="I100" s="82" t="s">
        <v>40</v>
      </c>
      <c r="J100" s="82">
        <v>72</v>
      </c>
      <c r="K100" s="84">
        <v>0</v>
      </c>
      <c r="L100" s="84">
        <v>0</v>
      </c>
      <c r="M100" s="84">
        <v>323</v>
      </c>
      <c r="N100" s="85">
        <v>3144</v>
      </c>
      <c r="O100" s="83">
        <v>1</v>
      </c>
      <c r="P100" s="83">
        <v>12</v>
      </c>
      <c r="Q100" s="84">
        <v>12</v>
      </c>
      <c r="R100" s="82"/>
      <c r="S100" s="85">
        <v>6000</v>
      </c>
    </row>
    <row r="101" spans="1:19" ht="15">
      <c r="A101" s="82" t="s">
        <v>113</v>
      </c>
      <c r="B101" s="82" t="s">
        <v>114</v>
      </c>
      <c r="C101" s="83">
        <v>314001</v>
      </c>
      <c r="D101" s="82" t="s">
        <v>171</v>
      </c>
      <c r="E101" s="82"/>
      <c r="F101" s="82"/>
      <c r="G101" s="82" t="s">
        <v>159</v>
      </c>
      <c r="H101" s="82" t="s">
        <v>39</v>
      </c>
      <c r="I101" s="82" t="s">
        <v>40</v>
      </c>
      <c r="J101" s="82">
        <v>81</v>
      </c>
      <c r="K101" s="84">
        <v>0</v>
      </c>
      <c r="L101" s="84">
        <v>0</v>
      </c>
      <c r="M101" s="84">
        <v>323</v>
      </c>
      <c r="N101" s="85">
        <v>3144</v>
      </c>
      <c r="O101" s="83">
        <v>1</v>
      </c>
      <c r="P101" s="83">
        <v>12</v>
      </c>
      <c r="Q101" s="84">
        <v>2</v>
      </c>
      <c r="R101" s="82"/>
      <c r="S101" s="85">
        <v>1000</v>
      </c>
    </row>
    <row r="102" spans="1:19" ht="15">
      <c r="A102" s="82" t="s">
        <v>113</v>
      </c>
      <c r="B102" s="82" t="s">
        <v>114</v>
      </c>
      <c r="C102" s="83">
        <v>314003</v>
      </c>
      <c r="D102" s="82" t="s">
        <v>201</v>
      </c>
      <c r="E102" s="82"/>
      <c r="F102" s="82"/>
      <c r="G102" s="82" t="s">
        <v>159</v>
      </c>
      <c r="H102" s="82" t="s">
        <v>39</v>
      </c>
      <c r="I102" s="82" t="s">
        <v>40</v>
      </c>
      <c r="J102" s="82">
        <v>72</v>
      </c>
      <c r="K102" s="84">
        <v>0</v>
      </c>
      <c r="L102" s="84">
        <v>0</v>
      </c>
      <c r="M102" s="84">
        <v>88</v>
      </c>
      <c r="N102" s="85">
        <v>4575</v>
      </c>
      <c r="O102" s="83">
        <v>1</v>
      </c>
      <c r="P102" s="83">
        <v>12</v>
      </c>
      <c r="Q102" s="84">
        <v>12</v>
      </c>
      <c r="R102" s="82"/>
      <c r="S102" s="85">
        <v>1500</v>
      </c>
    </row>
    <row r="103" spans="1:19" ht="15">
      <c r="A103" s="82" t="s">
        <v>113</v>
      </c>
      <c r="B103" s="82" t="s">
        <v>114</v>
      </c>
      <c r="C103" s="83">
        <v>314006</v>
      </c>
      <c r="D103" s="82" t="s">
        <v>200</v>
      </c>
      <c r="E103" s="82"/>
      <c r="F103" s="82"/>
      <c r="G103" s="82" t="s">
        <v>159</v>
      </c>
      <c r="H103" s="82" t="s">
        <v>39</v>
      </c>
      <c r="I103" s="82" t="s">
        <v>40</v>
      </c>
      <c r="J103" s="82">
        <v>72</v>
      </c>
      <c r="K103" s="84">
        <v>0</v>
      </c>
      <c r="L103" s="84">
        <v>0</v>
      </c>
      <c r="M103" s="84">
        <v>505</v>
      </c>
      <c r="N103" s="85">
        <v>3796</v>
      </c>
      <c r="O103" s="83">
        <v>1</v>
      </c>
      <c r="P103" s="83">
        <v>12</v>
      </c>
      <c r="Q103" s="84">
        <v>19</v>
      </c>
      <c r="R103" s="82"/>
      <c r="S103" s="85">
        <v>9500</v>
      </c>
    </row>
    <row r="104" spans="1:19" ht="15">
      <c r="A104" s="82" t="s">
        <v>113</v>
      </c>
      <c r="B104" s="82" t="s">
        <v>114</v>
      </c>
      <c r="C104" s="83">
        <v>314008</v>
      </c>
      <c r="D104" s="82" t="s">
        <v>202</v>
      </c>
      <c r="E104" s="82"/>
      <c r="F104" s="82"/>
      <c r="G104" s="82" t="s">
        <v>170</v>
      </c>
      <c r="H104" s="82" t="s">
        <v>33</v>
      </c>
      <c r="I104" s="82" t="s">
        <v>40</v>
      </c>
      <c r="J104" s="82">
        <v>33</v>
      </c>
      <c r="K104" s="84">
        <v>0</v>
      </c>
      <c r="L104" s="84">
        <v>0</v>
      </c>
      <c r="M104" s="84">
        <v>1</v>
      </c>
      <c r="N104" s="85">
        <v>4.6</v>
      </c>
      <c r="O104" s="83">
        <v>0.8</v>
      </c>
      <c r="P104" s="83">
        <v>20</v>
      </c>
      <c r="Q104" s="84">
        <v>17404</v>
      </c>
      <c r="R104" s="82"/>
      <c r="S104" s="85">
        <v>13923.2</v>
      </c>
    </row>
    <row r="105" spans="1:19" ht="15">
      <c r="A105" s="82" t="s">
        <v>113</v>
      </c>
      <c r="B105" s="82" t="s">
        <v>114</v>
      </c>
      <c r="C105" s="83">
        <v>314013</v>
      </c>
      <c r="D105" s="82" t="s">
        <v>169</v>
      </c>
      <c r="E105" s="82"/>
      <c r="F105" s="82"/>
      <c r="G105" s="82" t="s">
        <v>170</v>
      </c>
      <c r="H105" s="82" t="s">
        <v>39</v>
      </c>
      <c r="I105" s="82" t="s">
        <v>40</v>
      </c>
      <c r="J105" s="82">
        <v>21</v>
      </c>
      <c r="K105" s="84">
        <v>0</v>
      </c>
      <c r="L105" s="84">
        <v>0</v>
      </c>
      <c r="M105" s="84">
        <v>1</v>
      </c>
      <c r="N105" s="85">
        <v>0.88</v>
      </c>
      <c r="O105" s="83">
        <v>0.8</v>
      </c>
      <c r="P105" s="83">
        <v>20</v>
      </c>
      <c r="Q105" s="84">
        <v>11372</v>
      </c>
      <c r="R105" s="82"/>
      <c r="S105" s="85">
        <v>5378.21</v>
      </c>
    </row>
    <row r="106" spans="1:19" ht="15">
      <c r="A106" s="82" t="s">
        <v>113</v>
      </c>
      <c r="B106" s="82" t="s">
        <v>114</v>
      </c>
      <c r="C106" s="83">
        <v>314013</v>
      </c>
      <c r="D106" s="82" t="s">
        <v>169</v>
      </c>
      <c r="E106" s="82"/>
      <c r="F106" s="82"/>
      <c r="G106" s="82" t="s">
        <v>170</v>
      </c>
      <c r="H106" s="82" t="s">
        <v>39</v>
      </c>
      <c r="I106" s="82" t="s">
        <v>40</v>
      </c>
      <c r="J106" s="82">
        <v>31</v>
      </c>
      <c r="K106" s="84">
        <v>0</v>
      </c>
      <c r="L106" s="84">
        <v>0</v>
      </c>
      <c r="M106" s="84">
        <v>1</v>
      </c>
      <c r="N106" s="85">
        <v>0.88</v>
      </c>
      <c r="O106" s="83">
        <v>0.8</v>
      </c>
      <c r="P106" s="83">
        <v>20</v>
      </c>
      <c r="Q106" s="84">
        <v>84278</v>
      </c>
      <c r="R106" s="82"/>
      <c r="S106" s="85">
        <v>31180</v>
      </c>
    </row>
    <row r="107" spans="1:19" ht="15">
      <c r="A107" s="82" t="s">
        <v>113</v>
      </c>
      <c r="B107" s="82" t="s">
        <v>114</v>
      </c>
      <c r="C107" s="83">
        <v>314013</v>
      </c>
      <c r="D107" s="82" t="s">
        <v>169</v>
      </c>
      <c r="E107" s="82"/>
      <c r="F107" s="82"/>
      <c r="G107" s="82" t="s">
        <v>170</v>
      </c>
      <c r="H107" s="82" t="s">
        <v>39</v>
      </c>
      <c r="I107" s="82" t="s">
        <v>40</v>
      </c>
      <c r="J107" s="82">
        <v>33</v>
      </c>
      <c r="K107" s="84">
        <v>0</v>
      </c>
      <c r="L107" s="84">
        <v>0</v>
      </c>
      <c r="M107" s="84">
        <v>1</v>
      </c>
      <c r="N107" s="85">
        <v>0.88</v>
      </c>
      <c r="O107" s="83">
        <v>0.8</v>
      </c>
      <c r="P107" s="83">
        <v>20</v>
      </c>
      <c r="Q107" s="84">
        <v>18685</v>
      </c>
      <c r="R107" s="82"/>
      <c r="S107" s="85">
        <v>8072.54</v>
      </c>
    </row>
    <row r="108" spans="1:19" ht="15">
      <c r="A108" s="82" t="s">
        <v>113</v>
      </c>
      <c r="B108" s="82" t="s">
        <v>114</v>
      </c>
      <c r="C108" s="83">
        <v>314013</v>
      </c>
      <c r="D108" s="82" t="s">
        <v>169</v>
      </c>
      <c r="E108" s="82"/>
      <c r="F108" s="82"/>
      <c r="G108" s="82" t="s">
        <v>170</v>
      </c>
      <c r="H108" s="82" t="s">
        <v>39</v>
      </c>
      <c r="I108" s="82" t="s">
        <v>40</v>
      </c>
      <c r="J108" s="82">
        <v>81</v>
      </c>
      <c r="K108" s="84">
        <v>0</v>
      </c>
      <c r="L108" s="84">
        <v>0</v>
      </c>
      <c r="M108" s="84">
        <v>1</v>
      </c>
      <c r="N108" s="85">
        <v>0.88</v>
      </c>
      <c r="O108" s="83">
        <v>0.8</v>
      </c>
      <c r="P108" s="83">
        <v>20</v>
      </c>
      <c r="Q108" s="84">
        <v>82149</v>
      </c>
      <c r="R108" s="82"/>
      <c r="S108" s="85">
        <v>25000</v>
      </c>
    </row>
    <row r="109" spans="1:19" ht="15">
      <c r="A109" s="82" t="s">
        <v>113</v>
      </c>
      <c r="B109" s="82" t="s">
        <v>114</v>
      </c>
      <c r="C109" s="83">
        <v>314016</v>
      </c>
      <c r="D109" s="82" t="s">
        <v>172</v>
      </c>
      <c r="E109" s="82"/>
      <c r="F109" s="82"/>
      <c r="G109" s="82" t="s">
        <v>159</v>
      </c>
      <c r="H109" s="82" t="s">
        <v>39</v>
      </c>
      <c r="I109" s="82" t="s">
        <v>40</v>
      </c>
      <c r="J109" s="82">
        <v>42</v>
      </c>
      <c r="K109" s="84">
        <v>0</v>
      </c>
      <c r="L109" s="84">
        <v>0</v>
      </c>
      <c r="M109" s="84">
        <v>403</v>
      </c>
      <c r="N109" s="85">
        <v>21797</v>
      </c>
      <c r="O109" s="83">
        <v>1</v>
      </c>
      <c r="P109" s="83">
        <v>12</v>
      </c>
      <c r="Q109" s="84">
        <v>1</v>
      </c>
      <c r="R109" s="82"/>
      <c r="S109" s="85">
        <v>750</v>
      </c>
    </row>
    <row r="110" spans="1:19" ht="15">
      <c r="A110" s="82" t="s">
        <v>113</v>
      </c>
      <c r="B110" s="82" t="s">
        <v>114</v>
      </c>
      <c r="C110" s="83">
        <v>314048</v>
      </c>
      <c r="D110" s="82" t="s">
        <v>224</v>
      </c>
      <c r="E110" s="82"/>
      <c r="F110" s="82"/>
      <c r="G110" s="82" t="s">
        <v>159</v>
      </c>
      <c r="H110" s="82" t="s">
        <v>39</v>
      </c>
      <c r="I110" s="82" t="s">
        <v>40</v>
      </c>
      <c r="J110" s="82">
        <v>72</v>
      </c>
      <c r="K110" s="84">
        <v>0</v>
      </c>
      <c r="L110" s="84">
        <v>0</v>
      </c>
      <c r="M110" s="84">
        <v>1034</v>
      </c>
      <c r="N110" s="85">
        <v>8221</v>
      </c>
      <c r="O110" s="83">
        <v>1</v>
      </c>
      <c r="P110" s="83">
        <v>12</v>
      </c>
      <c r="Q110" s="84">
        <v>1</v>
      </c>
      <c r="R110" s="82"/>
      <c r="S110" s="85">
        <v>1000</v>
      </c>
    </row>
    <row r="111" spans="1:19" ht="15">
      <c r="A111" s="82" t="s">
        <v>113</v>
      </c>
      <c r="B111" s="82" t="s">
        <v>114</v>
      </c>
      <c r="C111" s="83">
        <v>314049</v>
      </c>
      <c r="D111" s="82" t="s">
        <v>225</v>
      </c>
      <c r="E111" s="82"/>
      <c r="F111" s="82"/>
      <c r="G111" s="82" t="s">
        <v>159</v>
      </c>
      <c r="H111" s="82" t="s">
        <v>39</v>
      </c>
      <c r="I111" s="82" t="s">
        <v>40</v>
      </c>
      <c r="J111" s="82">
        <v>31</v>
      </c>
      <c r="K111" s="84">
        <v>0</v>
      </c>
      <c r="L111" s="84">
        <v>0</v>
      </c>
      <c r="M111" s="84">
        <v>2104</v>
      </c>
      <c r="N111" s="85">
        <v>8646</v>
      </c>
      <c r="O111" s="83">
        <v>1</v>
      </c>
      <c r="P111" s="83">
        <v>12</v>
      </c>
      <c r="Q111" s="84">
        <v>6</v>
      </c>
      <c r="R111" s="82"/>
      <c r="S111" s="85">
        <v>12000</v>
      </c>
    </row>
    <row r="112" spans="1:19" ht="15">
      <c r="A112" s="82" t="s">
        <v>113</v>
      </c>
      <c r="B112" s="82" t="s">
        <v>114</v>
      </c>
      <c r="C112" s="83">
        <v>314050</v>
      </c>
      <c r="D112" s="82" t="s">
        <v>272</v>
      </c>
      <c r="E112" s="82"/>
      <c r="F112" s="82"/>
      <c r="G112" s="82" t="s">
        <v>170</v>
      </c>
      <c r="H112" s="82" t="s">
        <v>33</v>
      </c>
      <c r="I112" s="82" t="s">
        <v>40</v>
      </c>
      <c r="J112" s="82">
        <v>31</v>
      </c>
      <c r="K112" s="84">
        <v>0</v>
      </c>
      <c r="L112" s="84">
        <v>0</v>
      </c>
      <c r="M112" s="84">
        <v>1</v>
      </c>
      <c r="N112" s="85">
        <v>2.44</v>
      </c>
      <c r="O112" s="83">
        <v>1</v>
      </c>
      <c r="P112" s="83">
        <v>20</v>
      </c>
      <c r="Q112" s="84">
        <v>7985</v>
      </c>
      <c r="R112" s="82"/>
      <c r="S112" s="85">
        <v>6388</v>
      </c>
    </row>
    <row r="113" spans="1:19" ht="25.5">
      <c r="A113" s="82" t="s">
        <v>123</v>
      </c>
      <c r="B113" s="82" t="s">
        <v>124</v>
      </c>
      <c r="C113" s="83">
        <v>315002</v>
      </c>
      <c r="D113" s="82" t="s">
        <v>174</v>
      </c>
      <c r="E113" s="82" t="s">
        <v>166</v>
      </c>
      <c r="F113" s="82" t="s">
        <v>175</v>
      </c>
      <c r="G113" s="82" t="s">
        <v>168</v>
      </c>
      <c r="H113" s="82" t="s">
        <v>32</v>
      </c>
      <c r="I113" s="82" t="s">
        <v>173</v>
      </c>
      <c r="J113" s="82" t="s">
        <v>162</v>
      </c>
      <c r="K113" s="84">
        <v>0</v>
      </c>
      <c r="L113" s="84">
        <v>0</v>
      </c>
      <c r="M113" s="84">
        <v>11.22</v>
      </c>
      <c r="N113" s="85">
        <v>175.3</v>
      </c>
      <c r="O113" s="83">
        <v>0.89</v>
      </c>
      <c r="P113" s="83">
        <v>13</v>
      </c>
      <c r="Q113" s="84">
        <v>415</v>
      </c>
      <c r="R113" s="82"/>
      <c r="S113" s="85">
        <v>12450</v>
      </c>
    </row>
    <row r="114" spans="1:19" ht="25.5">
      <c r="A114" s="82" t="s">
        <v>123</v>
      </c>
      <c r="B114" s="82" t="s">
        <v>124</v>
      </c>
      <c r="C114" s="83">
        <v>315003</v>
      </c>
      <c r="D114" s="82" t="s">
        <v>165</v>
      </c>
      <c r="E114" s="82" t="s">
        <v>266</v>
      </c>
      <c r="F114" s="82" t="s">
        <v>267</v>
      </c>
      <c r="G114" s="82" t="s">
        <v>176</v>
      </c>
      <c r="H114" s="82" t="s">
        <v>33</v>
      </c>
      <c r="I114" s="82" t="s">
        <v>173</v>
      </c>
      <c r="J114" s="82" t="s">
        <v>162</v>
      </c>
      <c r="K114" s="84">
        <v>0</v>
      </c>
      <c r="L114" s="84">
        <v>0</v>
      </c>
      <c r="M114" s="84">
        <v>34.56</v>
      </c>
      <c r="N114" s="85">
        <v>479.52</v>
      </c>
      <c r="O114" s="83">
        <v>0.89</v>
      </c>
      <c r="P114" s="83">
        <v>18</v>
      </c>
      <c r="Q114" s="84">
        <v>13</v>
      </c>
      <c r="R114" s="82"/>
      <c r="S114" s="85">
        <v>1300</v>
      </c>
    </row>
    <row r="115" spans="1:19" ht="25.5">
      <c r="A115" s="82" t="s">
        <v>123</v>
      </c>
      <c r="B115" s="82" t="s">
        <v>124</v>
      </c>
      <c r="C115" s="83">
        <v>315004</v>
      </c>
      <c r="D115" s="82" t="s">
        <v>177</v>
      </c>
      <c r="E115" s="82" t="s">
        <v>269</v>
      </c>
      <c r="F115" s="82" t="s">
        <v>267</v>
      </c>
      <c r="G115" s="82" t="s">
        <v>178</v>
      </c>
      <c r="H115" s="82" t="s">
        <v>33</v>
      </c>
      <c r="I115" s="82" t="s">
        <v>173</v>
      </c>
      <c r="J115" s="82" t="s">
        <v>162</v>
      </c>
      <c r="K115" s="84">
        <v>0.16</v>
      </c>
      <c r="L115" s="84">
        <v>0</v>
      </c>
      <c r="M115" s="84">
        <v>0.03</v>
      </c>
      <c r="N115" s="85">
        <v>0.76</v>
      </c>
      <c r="O115" s="83">
        <v>0.89</v>
      </c>
      <c r="P115" s="83">
        <v>20</v>
      </c>
      <c r="Q115" s="84">
        <v>928840</v>
      </c>
      <c r="R115" s="82"/>
      <c r="S115" s="85">
        <v>139326</v>
      </c>
    </row>
    <row r="116" spans="1:19" ht="15">
      <c r="A116" s="82" t="s">
        <v>123</v>
      </c>
      <c r="B116" s="82" t="s">
        <v>124</v>
      </c>
      <c r="C116" s="83">
        <v>315005</v>
      </c>
      <c r="D116" s="82" t="s">
        <v>179</v>
      </c>
      <c r="E116" s="82" t="s">
        <v>180</v>
      </c>
      <c r="F116" s="82" t="s">
        <v>181</v>
      </c>
      <c r="G116" s="82" t="s">
        <v>178</v>
      </c>
      <c r="H116" s="82" t="s">
        <v>33</v>
      </c>
      <c r="I116" s="82" t="s">
        <v>173</v>
      </c>
      <c r="J116" s="82" t="s">
        <v>162</v>
      </c>
      <c r="K116" s="84">
        <v>0.41</v>
      </c>
      <c r="L116" s="84">
        <v>0</v>
      </c>
      <c r="M116" s="84">
        <v>0.1</v>
      </c>
      <c r="N116" s="85">
        <v>1.32</v>
      </c>
      <c r="O116" s="83">
        <v>0.89</v>
      </c>
      <c r="P116" s="83">
        <v>20</v>
      </c>
      <c r="Q116" s="84">
        <v>435202</v>
      </c>
      <c r="R116" s="82"/>
      <c r="S116" s="85">
        <v>65280.3</v>
      </c>
    </row>
    <row r="117" spans="1:19" ht="15">
      <c r="A117" s="82" t="s">
        <v>123</v>
      </c>
      <c r="B117" s="82" t="s">
        <v>124</v>
      </c>
      <c r="C117" s="83">
        <v>315006</v>
      </c>
      <c r="D117" s="82" t="s">
        <v>182</v>
      </c>
      <c r="E117" s="82" t="s">
        <v>183</v>
      </c>
      <c r="F117" s="82" t="s">
        <v>184</v>
      </c>
      <c r="G117" s="82" t="s">
        <v>185</v>
      </c>
      <c r="H117" s="82" t="s">
        <v>32</v>
      </c>
      <c r="I117" s="82" t="s">
        <v>173</v>
      </c>
      <c r="J117" s="82" t="s">
        <v>162</v>
      </c>
      <c r="K117" s="84">
        <v>0</v>
      </c>
      <c r="L117" s="84">
        <v>0</v>
      </c>
      <c r="M117" s="84">
        <v>5.3</v>
      </c>
      <c r="N117" s="85">
        <v>183.64</v>
      </c>
      <c r="O117" s="83">
        <v>0.8</v>
      </c>
      <c r="P117" s="83">
        <v>13</v>
      </c>
      <c r="Q117" s="84">
        <v>873</v>
      </c>
      <c r="R117" s="82"/>
      <c r="S117" s="85">
        <v>26190</v>
      </c>
    </row>
    <row r="118" spans="1:19" ht="38.25">
      <c r="A118" s="82" t="s">
        <v>123</v>
      </c>
      <c r="B118" s="82" t="s">
        <v>124</v>
      </c>
      <c r="C118" s="83">
        <v>315008</v>
      </c>
      <c r="D118" s="82" t="s">
        <v>186</v>
      </c>
      <c r="E118" s="82" t="s">
        <v>187</v>
      </c>
      <c r="F118" s="82" t="s">
        <v>188</v>
      </c>
      <c r="G118" s="82" t="s">
        <v>163</v>
      </c>
      <c r="H118" s="82" t="s">
        <v>32</v>
      </c>
      <c r="I118" s="82" t="s">
        <v>173</v>
      </c>
      <c r="J118" s="82" t="s">
        <v>162</v>
      </c>
      <c r="K118" s="84">
        <v>0</v>
      </c>
      <c r="L118" s="84">
        <v>0</v>
      </c>
      <c r="M118" s="84">
        <v>19.65</v>
      </c>
      <c r="N118" s="85">
        <v>246.14</v>
      </c>
      <c r="O118" s="83">
        <v>0.8</v>
      </c>
      <c r="P118" s="83">
        <v>14</v>
      </c>
      <c r="Q118" s="84">
        <v>1588</v>
      </c>
      <c r="R118" s="82"/>
      <c r="S118" s="85">
        <v>55580</v>
      </c>
    </row>
    <row r="119" spans="1:19" ht="38.25">
      <c r="A119" s="82" t="s">
        <v>123</v>
      </c>
      <c r="B119" s="82" t="s">
        <v>124</v>
      </c>
      <c r="C119" s="83">
        <v>315009</v>
      </c>
      <c r="D119" s="82" t="s">
        <v>273</v>
      </c>
      <c r="E119" s="82" t="s">
        <v>274</v>
      </c>
      <c r="F119" s="82" t="s">
        <v>275</v>
      </c>
      <c r="G119" s="82" t="s">
        <v>163</v>
      </c>
      <c r="H119" s="82" t="s">
        <v>32</v>
      </c>
      <c r="I119" s="82" t="s">
        <v>173</v>
      </c>
      <c r="J119" s="82" t="s">
        <v>162</v>
      </c>
      <c r="K119" s="84">
        <v>0</v>
      </c>
      <c r="L119" s="84">
        <v>0</v>
      </c>
      <c r="M119" s="84">
        <v>21.86</v>
      </c>
      <c r="N119" s="85">
        <v>853</v>
      </c>
      <c r="O119" s="83">
        <v>0.89</v>
      </c>
      <c r="P119" s="83">
        <v>14</v>
      </c>
      <c r="Q119" s="84">
        <v>115</v>
      </c>
      <c r="R119" s="82"/>
      <c r="S119" s="85">
        <v>4025</v>
      </c>
    </row>
    <row r="120" spans="1:19" ht="25.5">
      <c r="A120" s="82" t="s">
        <v>123</v>
      </c>
      <c r="B120" s="82" t="s">
        <v>124</v>
      </c>
      <c r="C120" s="83">
        <v>315014</v>
      </c>
      <c r="D120" s="82" t="s">
        <v>189</v>
      </c>
      <c r="E120" s="82" t="s">
        <v>276</v>
      </c>
      <c r="F120" s="82" t="s">
        <v>267</v>
      </c>
      <c r="G120" s="82" t="s">
        <v>176</v>
      </c>
      <c r="H120" s="82" t="s">
        <v>33</v>
      </c>
      <c r="I120" s="82" t="s">
        <v>173</v>
      </c>
      <c r="J120" s="82" t="s">
        <v>162</v>
      </c>
      <c r="K120" s="84">
        <v>0</v>
      </c>
      <c r="L120" s="84">
        <v>0</v>
      </c>
      <c r="M120" s="84">
        <v>40.18</v>
      </c>
      <c r="N120" s="85">
        <v>549.36</v>
      </c>
      <c r="O120" s="83">
        <v>0.89</v>
      </c>
      <c r="P120" s="83">
        <v>18</v>
      </c>
      <c r="Q120" s="84">
        <v>359</v>
      </c>
      <c r="R120" s="82"/>
      <c r="S120" s="85">
        <v>71800</v>
      </c>
    </row>
    <row r="121" spans="1:19" ht="25.5">
      <c r="A121" s="82" t="s">
        <v>123</v>
      </c>
      <c r="B121" s="82" t="s">
        <v>124</v>
      </c>
      <c r="C121" s="83">
        <v>315033</v>
      </c>
      <c r="D121" s="82" t="s">
        <v>277</v>
      </c>
      <c r="E121" s="82" t="s">
        <v>183</v>
      </c>
      <c r="F121" s="82" t="s">
        <v>184</v>
      </c>
      <c r="G121" s="82" t="s">
        <v>197</v>
      </c>
      <c r="H121" s="82" t="s">
        <v>32</v>
      </c>
      <c r="I121" s="82" t="s">
        <v>173</v>
      </c>
      <c r="J121" s="82" t="s">
        <v>162</v>
      </c>
      <c r="K121" s="84">
        <v>0</v>
      </c>
      <c r="L121" s="84">
        <v>0</v>
      </c>
      <c r="M121" s="84">
        <v>4</v>
      </c>
      <c r="N121" s="85">
        <v>426.3</v>
      </c>
      <c r="O121" s="83">
        <v>0.8</v>
      </c>
      <c r="P121" s="83">
        <v>13</v>
      </c>
      <c r="Q121" s="84">
        <v>615</v>
      </c>
      <c r="R121" s="82"/>
      <c r="S121" s="85">
        <v>18450</v>
      </c>
    </row>
    <row r="122" spans="1:19" ht="38.25">
      <c r="A122" s="82" t="s">
        <v>123</v>
      </c>
      <c r="B122" s="82" t="s">
        <v>124</v>
      </c>
      <c r="C122" s="83">
        <v>315034</v>
      </c>
      <c r="D122" s="82" t="s">
        <v>278</v>
      </c>
      <c r="E122" s="82" t="s">
        <v>274</v>
      </c>
      <c r="F122" s="82" t="s">
        <v>275</v>
      </c>
      <c r="G122" s="82" t="s">
        <v>163</v>
      </c>
      <c r="H122" s="82" t="s">
        <v>32</v>
      </c>
      <c r="I122" s="82" t="s">
        <v>173</v>
      </c>
      <c r="J122" s="82" t="s">
        <v>162</v>
      </c>
      <c r="K122" s="84">
        <v>0</v>
      </c>
      <c r="L122" s="84">
        <v>0</v>
      </c>
      <c r="M122" s="84">
        <v>21.86</v>
      </c>
      <c r="N122" s="85">
        <v>1368.54</v>
      </c>
      <c r="O122" s="83">
        <v>0.8</v>
      </c>
      <c r="P122" s="83">
        <v>14</v>
      </c>
      <c r="Q122" s="84">
        <v>1744</v>
      </c>
      <c r="R122" s="82"/>
      <c r="S122" s="85">
        <v>61040</v>
      </c>
    </row>
    <row r="123" spans="1:19" ht="15">
      <c r="A123" s="82" t="s">
        <v>84</v>
      </c>
      <c r="B123" s="82" t="s">
        <v>85</v>
      </c>
      <c r="C123" s="83">
        <v>324001</v>
      </c>
      <c r="D123" s="82" t="s">
        <v>279</v>
      </c>
      <c r="E123" s="82"/>
      <c r="F123" s="82"/>
      <c r="G123" s="82" t="s">
        <v>170</v>
      </c>
      <c r="H123" s="82" t="s">
        <v>39</v>
      </c>
      <c r="I123" s="82" t="s">
        <v>41</v>
      </c>
      <c r="J123" s="82">
        <v>61</v>
      </c>
      <c r="K123" s="84">
        <v>0</v>
      </c>
      <c r="L123" s="84">
        <v>0</v>
      </c>
      <c r="M123" s="84">
        <v>1</v>
      </c>
      <c r="N123" s="85">
        <v>1.8</v>
      </c>
      <c r="O123" s="83">
        <v>0.8</v>
      </c>
      <c r="P123" s="83">
        <v>10</v>
      </c>
      <c r="Q123" s="84">
        <v>32037</v>
      </c>
      <c r="R123" s="82"/>
      <c r="S123" s="85">
        <v>37987.5</v>
      </c>
    </row>
    <row r="124" spans="1:19" ht="25.5">
      <c r="A124" s="82" t="s">
        <v>68</v>
      </c>
      <c r="B124" s="82" t="s">
        <v>69</v>
      </c>
      <c r="C124" s="83">
        <v>351002</v>
      </c>
      <c r="D124" s="82" t="s">
        <v>280</v>
      </c>
      <c r="E124" s="82"/>
      <c r="F124" s="82"/>
      <c r="G124" s="82" t="s">
        <v>215</v>
      </c>
      <c r="H124" s="82" t="s">
        <v>39</v>
      </c>
      <c r="I124" s="82" t="s">
        <v>40</v>
      </c>
      <c r="J124" s="82">
        <v>81</v>
      </c>
      <c r="K124" s="84">
        <v>0</v>
      </c>
      <c r="L124" s="84">
        <v>0</v>
      </c>
      <c r="M124" s="84">
        <v>79</v>
      </c>
      <c r="N124" s="85">
        <v>425</v>
      </c>
      <c r="O124" s="83">
        <v>0.8</v>
      </c>
      <c r="P124" s="83">
        <v>8</v>
      </c>
      <c r="Q124" s="84">
        <v>1670</v>
      </c>
      <c r="R124" s="82"/>
      <c r="S124" s="85">
        <v>489226.5</v>
      </c>
    </row>
    <row r="125" spans="1:19" ht="15">
      <c r="A125" s="82" t="s">
        <v>68</v>
      </c>
      <c r="B125" s="82" t="s">
        <v>69</v>
      </c>
      <c r="C125" s="83">
        <v>351003</v>
      </c>
      <c r="D125" s="82" t="s">
        <v>216</v>
      </c>
      <c r="E125" s="82"/>
      <c r="F125" s="82"/>
      <c r="G125" s="82" t="s">
        <v>217</v>
      </c>
      <c r="H125" s="82" t="s">
        <v>39</v>
      </c>
      <c r="I125" s="82" t="s">
        <v>40</v>
      </c>
      <c r="J125" s="82">
        <v>81</v>
      </c>
      <c r="K125" s="84">
        <v>0</v>
      </c>
      <c r="L125" s="84">
        <v>0</v>
      </c>
      <c r="M125" s="84">
        <v>9</v>
      </c>
      <c r="N125" s="85">
        <v>39.33</v>
      </c>
      <c r="O125" s="83">
        <v>0.8</v>
      </c>
      <c r="P125" s="83">
        <v>15</v>
      </c>
      <c r="Q125" s="84">
        <v>44.1</v>
      </c>
      <c r="R125" s="82"/>
      <c r="S125" s="85">
        <v>1764</v>
      </c>
    </row>
    <row r="126" spans="1:19" ht="15">
      <c r="A126" s="82" t="s">
        <v>113</v>
      </c>
      <c r="B126" s="82" t="s">
        <v>114</v>
      </c>
      <c r="C126" s="83">
        <v>314049</v>
      </c>
      <c r="D126" s="82" t="s">
        <v>225</v>
      </c>
      <c r="E126" s="82"/>
      <c r="F126" s="82"/>
      <c r="G126" s="82" t="s">
        <v>159</v>
      </c>
      <c r="H126" s="82" t="s">
        <v>39</v>
      </c>
      <c r="I126" s="82" t="s">
        <v>40</v>
      </c>
      <c r="J126" s="82">
        <v>31</v>
      </c>
      <c r="K126" s="84">
        <v>0</v>
      </c>
      <c r="L126" s="84">
        <v>0</v>
      </c>
      <c r="M126" s="84">
        <v>2104</v>
      </c>
      <c r="N126" s="85">
        <v>8646</v>
      </c>
      <c r="O126" s="83">
        <v>1</v>
      </c>
      <c r="P126" s="83">
        <v>12</v>
      </c>
      <c r="Q126" s="84">
        <v>1</v>
      </c>
      <c r="R126" s="82"/>
      <c r="S126" s="85">
        <v>2000</v>
      </c>
    </row>
    <row r="127" spans="1:19" ht="15">
      <c r="A127" s="82" t="s">
        <v>113</v>
      </c>
      <c r="B127" s="82" t="s">
        <v>114</v>
      </c>
      <c r="C127" s="83">
        <v>314049</v>
      </c>
      <c r="D127" s="82" t="s">
        <v>225</v>
      </c>
      <c r="E127" s="82"/>
      <c r="F127" s="82"/>
      <c r="G127" s="82" t="s">
        <v>159</v>
      </c>
      <c r="H127" s="82" t="s">
        <v>39</v>
      </c>
      <c r="I127" s="82" t="s">
        <v>40</v>
      </c>
      <c r="J127" s="82">
        <v>44</v>
      </c>
      <c r="K127" s="84">
        <v>0</v>
      </c>
      <c r="L127" s="84">
        <v>0</v>
      </c>
      <c r="M127" s="84">
        <v>2104</v>
      </c>
      <c r="N127" s="85">
        <v>8646</v>
      </c>
      <c r="O127" s="83">
        <v>1</v>
      </c>
      <c r="P127" s="83">
        <v>12</v>
      </c>
      <c r="Q127" s="84">
        <v>8</v>
      </c>
      <c r="R127" s="82"/>
      <c r="S127" s="85">
        <v>16000</v>
      </c>
    </row>
    <row r="128" spans="1:19" ht="25.5">
      <c r="A128" s="82" t="s">
        <v>123</v>
      </c>
      <c r="B128" s="82" t="s">
        <v>124</v>
      </c>
      <c r="C128" s="83">
        <v>315002</v>
      </c>
      <c r="D128" s="82" t="s">
        <v>174</v>
      </c>
      <c r="E128" s="82" t="s">
        <v>166</v>
      </c>
      <c r="F128" s="82" t="s">
        <v>175</v>
      </c>
      <c r="G128" s="82" t="s">
        <v>168</v>
      </c>
      <c r="H128" s="82" t="s">
        <v>32</v>
      </c>
      <c r="I128" s="82" t="s">
        <v>173</v>
      </c>
      <c r="J128" s="82" t="s">
        <v>162</v>
      </c>
      <c r="K128" s="84">
        <v>0</v>
      </c>
      <c r="L128" s="84">
        <v>0</v>
      </c>
      <c r="M128" s="84">
        <v>11.22</v>
      </c>
      <c r="N128" s="85">
        <v>175.3</v>
      </c>
      <c r="O128" s="83">
        <v>0.89</v>
      </c>
      <c r="P128" s="83">
        <v>13</v>
      </c>
      <c r="Q128" s="84">
        <v>925</v>
      </c>
      <c r="R128" s="82"/>
      <c r="S128" s="85">
        <v>27750</v>
      </c>
    </row>
    <row r="129" spans="1:19" ht="15">
      <c r="A129" s="82" t="s">
        <v>123</v>
      </c>
      <c r="B129" s="82" t="s">
        <v>124</v>
      </c>
      <c r="C129" s="83">
        <v>315003</v>
      </c>
      <c r="D129" s="82" t="s">
        <v>165</v>
      </c>
      <c r="E129" s="82"/>
      <c r="F129" s="82"/>
      <c r="G129" s="82" t="s">
        <v>176</v>
      </c>
      <c r="H129" s="82" t="s">
        <v>33</v>
      </c>
      <c r="I129" s="82" t="s">
        <v>173</v>
      </c>
      <c r="J129" s="82" t="s">
        <v>162</v>
      </c>
      <c r="K129" s="84">
        <v>0</v>
      </c>
      <c r="L129" s="84">
        <v>0</v>
      </c>
      <c r="M129" s="84">
        <v>34.56</v>
      </c>
      <c r="N129" s="85">
        <v>479.52</v>
      </c>
      <c r="O129" s="83">
        <v>0.89</v>
      </c>
      <c r="P129" s="83">
        <v>18</v>
      </c>
      <c r="Q129" s="84">
        <v>44</v>
      </c>
      <c r="R129" s="82"/>
      <c r="S129" s="85">
        <v>4400</v>
      </c>
    </row>
    <row r="130" spans="1:19" ht="15">
      <c r="A130" s="82" t="s">
        <v>123</v>
      </c>
      <c r="B130" s="82" t="s">
        <v>124</v>
      </c>
      <c r="C130" s="83">
        <v>315004</v>
      </c>
      <c r="D130" s="82" t="s">
        <v>177</v>
      </c>
      <c r="E130" s="82"/>
      <c r="F130" s="82"/>
      <c r="G130" s="82" t="s">
        <v>178</v>
      </c>
      <c r="H130" s="82" t="s">
        <v>33</v>
      </c>
      <c r="I130" s="82" t="s">
        <v>173</v>
      </c>
      <c r="J130" s="82" t="s">
        <v>162</v>
      </c>
      <c r="K130" s="84">
        <v>0.16</v>
      </c>
      <c r="L130" s="84">
        <v>0</v>
      </c>
      <c r="M130" s="84">
        <v>0.03</v>
      </c>
      <c r="N130" s="85">
        <v>0.76</v>
      </c>
      <c r="O130" s="83">
        <v>0.89</v>
      </c>
      <c r="P130" s="83">
        <v>20</v>
      </c>
      <c r="Q130" s="84">
        <v>1474498</v>
      </c>
      <c r="R130" s="82"/>
      <c r="S130" s="85">
        <v>221174.7</v>
      </c>
    </row>
    <row r="131" spans="1:19" ht="15">
      <c r="A131" s="82" t="s">
        <v>123</v>
      </c>
      <c r="B131" s="82" t="s">
        <v>124</v>
      </c>
      <c r="C131" s="83">
        <v>315005</v>
      </c>
      <c r="D131" s="82" t="s">
        <v>179</v>
      </c>
      <c r="E131" s="82" t="s">
        <v>180</v>
      </c>
      <c r="F131" s="82" t="s">
        <v>181</v>
      </c>
      <c r="G131" s="82" t="s">
        <v>178</v>
      </c>
      <c r="H131" s="82" t="s">
        <v>33</v>
      </c>
      <c r="I131" s="82" t="s">
        <v>173</v>
      </c>
      <c r="J131" s="82" t="s">
        <v>162</v>
      </c>
      <c r="K131" s="84">
        <v>0.41</v>
      </c>
      <c r="L131" s="84">
        <v>0</v>
      </c>
      <c r="M131" s="84">
        <v>0.1</v>
      </c>
      <c r="N131" s="85">
        <v>1.32</v>
      </c>
      <c r="O131" s="83">
        <v>0.89</v>
      </c>
      <c r="P131" s="83">
        <v>20</v>
      </c>
      <c r="Q131" s="84">
        <v>637824</v>
      </c>
      <c r="R131" s="82"/>
      <c r="S131" s="85">
        <v>95673.6</v>
      </c>
    </row>
    <row r="132" spans="1:19" ht="15">
      <c r="A132" s="82" t="s">
        <v>123</v>
      </c>
      <c r="B132" s="82" t="s">
        <v>124</v>
      </c>
      <c r="C132" s="83">
        <v>315006</v>
      </c>
      <c r="D132" s="82" t="s">
        <v>182</v>
      </c>
      <c r="E132" s="82" t="s">
        <v>183</v>
      </c>
      <c r="F132" s="82" t="s">
        <v>184</v>
      </c>
      <c r="G132" s="82" t="s">
        <v>185</v>
      </c>
      <c r="H132" s="82" t="s">
        <v>32</v>
      </c>
      <c r="I132" s="82" t="s">
        <v>173</v>
      </c>
      <c r="J132" s="82" t="s">
        <v>162</v>
      </c>
      <c r="K132" s="84">
        <v>0</v>
      </c>
      <c r="L132" s="84">
        <v>0</v>
      </c>
      <c r="M132" s="84">
        <v>5.3</v>
      </c>
      <c r="N132" s="85">
        <v>183.64</v>
      </c>
      <c r="O132" s="83">
        <v>0.8</v>
      </c>
      <c r="P132" s="83">
        <v>13</v>
      </c>
      <c r="Q132" s="84">
        <v>3128</v>
      </c>
      <c r="R132" s="82"/>
      <c r="S132" s="85">
        <v>93840</v>
      </c>
    </row>
    <row r="133" spans="1:19" ht="38.25">
      <c r="A133" s="82" t="s">
        <v>123</v>
      </c>
      <c r="B133" s="82" t="s">
        <v>124</v>
      </c>
      <c r="C133" s="83">
        <v>315008</v>
      </c>
      <c r="D133" s="82" t="s">
        <v>186</v>
      </c>
      <c r="E133" s="82" t="s">
        <v>187</v>
      </c>
      <c r="F133" s="82" t="s">
        <v>188</v>
      </c>
      <c r="G133" s="82" t="s">
        <v>163</v>
      </c>
      <c r="H133" s="82" t="s">
        <v>32</v>
      </c>
      <c r="I133" s="82" t="s">
        <v>173</v>
      </c>
      <c r="J133" s="82" t="s">
        <v>162</v>
      </c>
      <c r="K133" s="84">
        <v>0</v>
      </c>
      <c r="L133" s="84">
        <v>0</v>
      </c>
      <c r="M133" s="84">
        <v>19.65</v>
      </c>
      <c r="N133" s="85">
        <v>246.14</v>
      </c>
      <c r="O133" s="83">
        <v>0.8</v>
      </c>
      <c r="P133" s="83">
        <v>14</v>
      </c>
      <c r="Q133" s="84">
        <v>7397</v>
      </c>
      <c r="R133" s="82"/>
      <c r="S133" s="85">
        <v>258895</v>
      </c>
    </row>
    <row r="134" spans="1:19" ht="15">
      <c r="A134" s="82" t="s">
        <v>123</v>
      </c>
      <c r="B134" s="82" t="s">
        <v>124</v>
      </c>
      <c r="C134" s="83">
        <v>315014</v>
      </c>
      <c r="D134" s="82" t="s">
        <v>189</v>
      </c>
      <c r="E134" s="82"/>
      <c r="F134" s="82"/>
      <c r="G134" s="82" t="s">
        <v>176</v>
      </c>
      <c r="H134" s="82" t="s">
        <v>33</v>
      </c>
      <c r="I134" s="82" t="s">
        <v>173</v>
      </c>
      <c r="J134" s="82" t="s">
        <v>162</v>
      </c>
      <c r="K134" s="84">
        <v>0</v>
      </c>
      <c r="L134" s="84">
        <v>0</v>
      </c>
      <c r="M134" s="84">
        <v>40.18</v>
      </c>
      <c r="N134" s="85">
        <v>549.36</v>
      </c>
      <c r="O134" s="83">
        <v>0.89</v>
      </c>
      <c r="P134" s="83">
        <v>18</v>
      </c>
      <c r="Q134" s="84">
        <v>884</v>
      </c>
      <c r="R134" s="82"/>
      <c r="S134" s="85">
        <v>176600</v>
      </c>
    </row>
    <row r="135" spans="1:19" ht="15">
      <c r="A135" s="82" t="s">
        <v>90</v>
      </c>
      <c r="B135" s="82" t="s">
        <v>91</v>
      </c>
      <c r="C135" s="83">
        <v>328004</v>
      </c>
      <c r="D135" s="82" t="s">
        <v>226</v>
      </c>
      <c r="E135" s="82"/>
      <c r="F135" s="82"/>
      <c r="G135" s="82" t="s">
        <v>159</v>
      </c>
      <c r="H135" s="82" t="s">
        <v>39</v>
      </c>
      <c r="I135" s="82" t="s">
        <v>41</v>
      </c>
      <c r="J135" s="82" t="s">
        <v>162</v>
      </c>
      <c r="K135" s="84">
        <v>0</v>
      </c>
      <c r="L135" s="84">
        <v>0</v>
      </c>
      <c r="M135" s="84">
        <v>317.58</v>
      </c>
      <c r="N135" s="85">
        <v>81</v>
      </c>
      <c r="O135" s="83">
        <v>0.8</v>
      </c>
      <c r="P135" s="83">
        <v>3</v>
      </c>
      <c r="Q135" s="84">
        <v>2109</v>
      </c>
      <c r="R135" s="82"/>
      <c r="S135" s="85">
        <v>319173</v>
      </c>
    </row>
    <row r="136" spans="1:19" ht="15">
      <c r="A136" s="82" t="s">
        <v>66</v>
      </c>
      <c r="B136" s="82" t="s">
        <v>67</v>
      </c>
      <c r="C136" s="83">
        <v>345001</v>
      </c>
      <c r="D136" s="82" t="s">
        <v>227</v>
      </c>
      <c r="E136" s="82"/>
      <c r="F136" s="82"/>
      <c r="G136" s="82" t="s">
        <v>228</v>
      </c>
      <c r="H136" s="82" t="s">
        <v>33</v>
      </c>
      <c r="I136" s="82" t="s">
        <v>173</v>
      </c>
      <c r="J136" s="82" t="s">
        <v>162</v>
      </c>
      <c r="K136" s="84">
        <v>0</v>
      </c>
      <c r="L136" s="84">
        <v>0</v>
      </c>
      <c r="M136" s="84">
        <v>864.61</v>
      </c>
      <c r="N136" s="85">
        <v>1000</v>
      </c>
      <c r="O136" s="83">
        <v>0.8</v>
      </c>
      <c r="P136" s="83">
        <v>15</v>
      </c>
      <c r="Q136" s="84">
        <v>11.86</v>
      </c>
      <c r="R136" s="82"/>
      <c r="S136" s="85">
        <v>5000</v>
      </c>
    </row>
    <row r="137" spans="1:19" ht="25.5">
      <c r="A137" s="82" t="s">
        <v>68</v>
      </c>
      <c r="B137" s="82" t="s">
        <v>69</v>
      </c>
      <c r="C137" s="83">
        <v>351001</v>
      </c>
      <c r="D137" s="82" t="s">
        <v>214</v>
      </c>
      <c r="E137" s="82"/>
      <c r="F137" s="82"/>
      <c r="G137" s="82" t="s">
        <v>215</v>
      </c>
      <c r="H137" s="82" t="s">
        <v>39</v>
      </c>
      <c r="I137" s="82" t="s">
        <v>40</v>
      </c>
      <c r="J137" s="82" t="s">
        <v>162</v>
      </c>
      <c r="K137" s="84">
        <v>0</v>
      </c>
      <c r="L137" s="84">
        <v>0</v>
      </c>
      <c r="M137" s="84">
        <v>79</v>
      </c>
      <c r="N137" s="85">
        <v>425</v>
      </c>
      <c r="O137" s="83">
        <v>0.8</v>
      </c>
      <c r="P137" s="83">
        <v>10</v>
      </c>
      <c r="Q137" s="84">
        <v>1980</v>
      </c>
      <c r="R137" s="82"/>
      <c r="S137" s="85">
        <v>517338.8</v>
      </c>
    </row>
    <row r="138" spans="1:19" ht="15">
      <c r="A138" s="82" t="s">
        <v>68</v>
      </c>
      <c r="B138" s="82" t="s">
        <v>69</v>
      </c>
      <c r="C138" s="83">
        <v>351003</v>
      </c>
      <c r="D138" s="82" t="s">
        <v>216</v>
      </c>
      <c r="E138" s="82"/>
      <c r="F138" s="82"/>
      <c r="G138" s="82" t="s">
        <v>217</v>
      </c>
      <c r="H138" s="82" t="s">
        <v>39</v>
      </c>
      <c r="I138" s="82" t="s">
        <v>40</v>
      </c>
      <c r="J138" s="82" t="s">
        <v>162</v>
      </c>
      <c r="K138" s="84">
        <v>0</v>
      </c>
      <c r="L138" s="84">
        <v>0</v>
      </c>
      <c r="M138" s="84">
        <v>9</v>
      </c>
      <c r="N138" s="85">
        <v>39.33</v>
      </c>
      <c r="O138" s="83">
        <v>0.8</v>
      </c>
      <c r="P138" s="83">
        <v>15</v>
      </c>
      <c r="Q138" s="84">
        <v>36</v>
      </c>
      <c r="R138" s="82"/>
      <c r="S138" s="85">
        <v>2070</v>
      </c>
    </row>
    <row r="139" spans="1:19" ht="15">
      <c r="A139" s="82" t="s">
        <v>231</v>
      </c>
      <c r="B139" s="82" t="s">
        <v>232</v>
      </c>
      <c r="C139" s="83"/>
      <c r="D139" s="82" t="s">
        <v>230</v>
      </c>
      <c r="E139" s="82"/>
      <c r="F139" s="82"/>
      <c r="G139" s="82"/>
      <c r="H139" s="82"/>
      <c r="I139" s="82"/>
      <c r="J139" s="82"/>
      <c r="K139" s="84"/>
      <c r="L139" s="84"/>
      <c r="M139" s="84">
        <f>10591219.66/0.8212</f>
        <v>12897247.51583049</v>
      </c>
      <c r="N139" s="85"/>
      <c r="O139" s="83">
        <v>0.8212</v>
      </c>
      <c r="P139" s="83"/>
      <c r="Q139" s="84">
        <v>0</v>
      </c>
      <c r="R139" s="82">
        <v>1</v>
      </c>
      <c r="S139" s="85">
        <v>1056653</v>
      </c>
    </row>
    <row r="140" spans="1:19" ht="15">
      <c r="A140" s="82" t="s">
        <v>96</v>
      </c>
      <c r="B140" s="82" t="s">
        <v>97</v>
      </c>
      <c r="C140" s="83"/>
      <c r="D140" s="82" t="s">
        <v>230</v>
      </c>
      <c r="E140" s="82"/>
      <c r="F140" s="82"/>
      <c r="G140" s="82"/>
      <c r="H140" s="82"/>
      <c r="I140" s="82"/>
      <c r="J140" s="82"/>
      <c r="K140" s="84"/>
      <c r="L140" s="84"/>
      <c r="M140" s="84">
        <f>9256902.66/0.8</f>
        <v>11571128.325</v>
      </c>
      <c r="N140" s="85"/>
      <c r="O140" s="83">
        <v>0.8</v>
      </c>
      <c r="P140" s="83"/>
      <c r="Q140" s="84">
        <v>0</v>
      </c>
      <c r="R140" s="82">
        <v>1</v>
      </c>
      <c r="S140" s="85">
        <v>1075475</v>
      </c>
    </row>
    <row r="142" ht="15">
      <c r="A142" s="87" t="s">
        <v>229</v>
      </c>
    </row>
    <row r="143" ht="15">
      <c r="A143" s="87" t="s">
        <v>233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40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pane ySplit="6" topLeftCell="BM23" activePane="bottomLeft" state="frozen"/>
      <selection pane="topLeft" activeCell="A1" sqref="A1"/>
      <selection pane="bottomLeft" activeCell="E43" sqref="E43:G43"/>
    </sheetView>
  </sheetViews>
  <sheetFormatPr defaultColWidth="9.33203125" defaultRowHeight="12.75"/>
  <cols>
    <col min="1" max="1" width="13.5" style="49" customWidth="1"/>
    <col min="2" max="2" width="44" style="49" customWidth="1"/>
    <col min="3" max="4" width="24.66015625" style="49" customWidth="1"/>
    <col min="5" max="5" width="21.33203125" style="49" bestFit="1" customWidth="1"/>
    <col min="6" max="6" width="21.83203125" style="49" bestFit="1" customWidth="1"/>
    <col min="7" max="7" width="22.83203125" style="49" bestFit="1" customWidth="1"/>
    <col min="8" max="8" width="25.66015625" style="49" customWidth="1"/>
    <col min="9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54</v>
      </c>
    </row>
    <row r="3" s="66" customFormat="1" ht="20.25">
      <c r="A3" s="65" t="str">
        <f>'Portfolio Metrics'!A3</f>
        <v>Quarter Ending June 2007</v>
      </c>
    </row>
    <row r="5" ht="16.5" thickBot="1">
      <c r="A5" s="2" t="s">
        <v>49</v>
      </c>
    </row>
    <row r="6" spans="1:8" ht="48" thickBot="1">
      <c r="A6" s="45" t="s">
        <v>24</v>
      </c>
      <c r="B6" s="46" t="s">
        <v>9</v>
      </c>
      <c r="C6" s="47" t="s">
        <v>29</v>
      </c>
      <c r="D6" s="47" t="s">
        <v>30</v>
      </c>
      <c r="E6" s="47" t="s">
        <v>25</v>
      </c>
      <c r="F6" s="47" t="s">
        <v>31</v>
      </c>
      <c r="G6" s="47" t="s">
        <v>26</v>
      </c>
      <c r="H6" s="48" t="s">
        <v>27</v>
      </c>
    </row>
    <row r="7" spans="1:8" ht="15">
      <c r="A7" s="50" t="s">
        <v>56</v>
      </c>
      <c r="B7" s="51" t="s">
        <v>57</v>
      </c>
      <c r="C7" s="52">
        <v>3270000</v>
      </c>
      <c r="D7" s="52">
        <v>3505276.7578125</v>
      </c>
      <c r="E7" s="52">
        <v>34845.41</v>
      </c>
      <c r="F7" s="52">
        <v>0</v>
      </c>
      <c r="G7" s="53">
        <v>915440.41</v>
      </c>
      <c r="H7" s="54">
        <f>SUM(E7:G7)</f>
        <v>950285.8200000001</v>
      </c>
    </row>
    <row r="8" spans="1:8" ht="15">
      <c r="A8" s="55" t="s">
        <v>58</v>
      </c>
      <c r="B8" s="56" t="s">
        <v>59</v>
      </c>
      <c r="C8" s="52">
        <v>455181</v>
      </c>
      <c r="D8" s="52">
        <v>456851.171875</v>
      </c>
      <c r="E8" s="52">
        <v>44185.36202873159</v>
      </c>
      <c r="F8" s="52">
        <v>0</v>
      </c>
      <c r="G8" s="53">
        <v>13242.84649160843</v>
      </c>
      <c r="H8" s="54">
        <f aca="true" t="shared" si="0" ref="H8:H43">SUM(E8:G8)</f>
        <v>57428.20852034002</v>
      </c>
    </row>
    <row r="9" spans="1:8" ht="15">
      <c r="A9" s="55" t="s">
        <v>60</v>
      </c>
      <c r="B9" s="56" t="s">
        <v>61</v>
      </c>
      <c r="C9" s="52">
        <v>1290000</v>
      </c>
      <c r="D9" s="52">
        <v>876149.7578125</v>
      </c>
      <c r="E9" s="52">
        <v>104123.9</v>
      </c>
      <c r="F9" s="52">
        <v>32327.85</v>
      </c>
      <c r="G9" s="53">
        <v>0</v>
      </c>
      <c r="H9" s="54">
        <f t="shared" si="0"/>
        <v>136451.75</v>
      </c>
    </row>
    <row r="10" spans="1:8" ht="15">
      <c r="A10" s="55" t="s">
        <v>62</v>
      </c>
      <c r="B10" s="56" t="s">
        <v>63</v>
      </c>
      <c r="C10" s="52">
        <v>1123133</v>
      </c>
      <c r="D10" s="52">
        <v>1358409.7578125</v>
      </c>
      <c r="E10" s="52">
        <v>26961.34</v>
      </c>
      <c r="F10" s="52">
        <v>452385.49</v>
      </c>
      <c r="G10" s="53">
        <v>156683.1</v>
      </c>
      <c r="H10" s="54">
        <f t="shared" si="0"/>
        <v>636029.93</v>
      </c>
    </row>
    <row r="11" spans="1:8" ht="15">
      <c r="A11" s="55" t="s">
        <v>64</v>
      </c>
      <c r="B11" s="56" t="s">
        <v>65</v>
      </c>
      <c r="C11" s="52">
        <v>900000</v>
      </c>
      <c r="D11" s="52">
        <v>736851.171875</v>
      </c>
      <c r="E11" s="52">
        <v>65952.51</v>
      </c>
      <c r="F11" s="52">
        <v>536265.41</v>
      </c>
      <c r="G11" s="53">
        <v>11243.96</v>
      </c>
      <c r="H11" s="54">
        <f t="shared" si="0"/>
        <v>613461.88</v>
      </c>
    </row>
    <row r="12" spans="1:8" ht="15">
      <c r="A12" s="55" t="s">
        <v>66</v>
      </c>
      <c r="B12" s="56" t="s">
        <v>67</v>
      </c>
      <c r="C12" s="52">
        <v>944582</v>
      </c>
      <c r="D12" s="52">
        <v>1101433.171875</v>
      </c>
      <c r="E12" s="52">
        <v>35706.65</v>
      </c>
      <c r="F12" s="52">
        <v>0</v>
      </c>
      <c r="G12" s="53">
        <v>247460.09</v>
      </c>
      <c r="H12" s="54">
        <f t="shared" si="0"/>
        <v>283166.74</v>
      </c>
    </row>
    <row r="13" spans="1:8" ht="15">
      <c r="A13" s="55" t="s">
        <v>68</v>
      </c>
      <c r="B13" s="56" t="s">
        <v>69</v>
      </c>
      <c r="C13" s="52">
        <v>7707056</v>
      </c>
      <c r="D13" s="52">
        <v>5835447.7578125</v>
      </c>
      <c r="E13" s="52">
        <v>79608.76</v>
      </c>
      <c r="F13" s="52">
        <v>680032.1</v>
      </c>
      <c r="G13" s="53">
        <v>531751.89</v>
      </c>
      <c r="H13" s="54">
        <f t="shared" si="0"/>
        <v>1291392.75</v>
      </c>
    </row>
    <row r="14" spans="1:8" ht="15">
      <c r="A14" s="55" t="s">
        <v>70</v>
      </c>
      <c r="B14" s="56" t="s">
        <v>71</v>
      </c>
      <c r="C14" s="52">
        <v>985500</v>
      </c>
      <c r="D14" s="52">
        <v>1220776.7578125</v>
      </c>
      <c r="E14" s="52">
        <v>18482.33</v>
      </c>
      <c r="F14" s="52">
        <v>0</v>
      </c>
      <c r="G14" s="53">
        <v>10056.26</v>
      </c>
      <c r="H14" s="54">
        <f t="shared" si="0"/>
        <v>28538.590000000004</v>
      </c>
    </row>
    <row r="15" spans="1:8" ht="15">
      <c r="A15" s="55" t="s">
        <v>72</v>
      </c>
      <c r="B15" s="56" t="s">
        <v>73</v>
      </c>
      <c r="C15" s="52">
        <v>4572000</v>
      </c>
      <c r="D15" s="52">
        <v>4728851.171875</v>
      </c>
      <c r="E15" s="52">
        <v>11114.66</v>
      </c>
      <c r="F15" s="52">
        <v>2184.82</v>
      </c>
      <c r="G15" s="53">
        <v>11557.68</v>
      </c>
      <c r="H15" s="54">
        <f t="shared" si="0"/>
        <v>24857.16</v>
      </c>
    </row>
    <row r="16" spans="1:8" ht="15">
      <c r="A16" s="55" t="s">
        <v>74</v>
      </c>
      <c r="B16" s="56" t="s">
        <v>75</v>
      </c>
      <c r="C16" s="52">
        <v>2915629</v>
      </c>
      <c r="D16" s="52">
        <v>3072480.171875</v>
      </c>
      <c r="E16" s="52">
        <v>62507.68</v>
      </c>
      <c r="F16" s="52">
        <v>129373</v>
      </c>
      <c r="G16" s="53">
        <v>325247.93</v>
      </c>
      <c r="H16" s="54">
        <f t="shared" si="0"/>
        <v>517128.61</v>
      </c>
    </row>
    <row r="17" spans="1:8" ht="15">
      <c r="A17" s="55" t="s">
        <v>76</v>
      </c>
      <c r="B17" s="56" t="s">
        <v>77</v>
      </c>
      <c r="C17" s="52">
        <v>2905000</v>
      </c>
      <c r="D17" s="52">
        <v>3140276.7578125</v>
      </c>
      <c r="E17" s="52">
        <v>35151.32</v>
      </c>
      <c r="F17" s="52">
        <v>980.1</v>
      </c>
      <c r="G17" s="53">
        <v>587244.97</v>
      </c>
      <c r="H17" s="54">
        <f t="shared" si="0"/>
        <v>623376.39</v>
      </c>
    </row>
    <row r="18" spans="1:8" ht="15">
      <c r="A18" s="55" t="s">
        <v>78</v>
      </c>
      <c r="B18" s="56" t="s">
        <v>79</v>
      </c>
      <c r="C18" s="52">
        <v>6019189</v>
      </c>
      <c r="D18" s="52">
        <v>0</v>
      </c>
      <c r="E18" s="52">
        <v>4788.05</v>
      </c>
      <c r="F18" s="52">
        <v>0</v>
      </c>
      <c r="G18" s="53">
        <v>8987.5</v>
      </c>
      <c r="H18" s="54">
        <f t="shared" si="0"/>
        <v>13775.55</v>
      </c>
    </row>
    <row r="19" spans="1:8" ht="15">
      <c r="A19" s="55" t="s">
        <v>80</v>
      </c>
      <c r="B19" s="56" t="s">
        <v>81</v>
      </c>
      <c r="C19" s="52">
        <v>1935000</v>
      </c>
      <c r="D19" s="52">
        <v>2128051.171875</v>
      </c>
      <c r="E19" s="52">
        <v>229873.56</v>
      </c>
      <c r="F19" s="52">
        <v>0</v>
      </c>
      <c r="G19" s="53">
        <v>7582.04</v>
      </c>
      <c r="H19" s="54">
        <f t="shared" si="0"/>
        <v>237455.6</v>
      </c>
    </row>
    <row r="20" spans="1:8" ht="15">
      <c r="A20" s="55" t="s">
        <v>82</v>
      </c>
      <c r="B20" s="56" t="s">
        <v>83</v>
      </c>
      <c r="C20" s="52">
        <v>750000</v>
      </c>
      <c r="D20" s="52">
        <v>735134.3019076432</v>
      </c>
      <c r="E20" s="52">
        <v>30456.69</v>
      </c>
      <c r="F20" s="52">
        <v>2842.5</v>
      </c>
      <c r="G20" s="53">
        <v>0</v>
      </c>
      <c r="H20" s="54">
        <f t="shared" si="0"/>
        <v>33299.19</v>
      </c>
    </row>
    <row r="21" spans="1:8" ht="15">
      <c r="A21" s="55" t="s">
        <v>84</v>
      </c>
      <c r="B21" s="56" t="s">
        <v>85</v>
      </c>
      <c r="C21" s="52">
        <v>2000000</v>
      </c>
      <c r="D21" s="52">
        <v>1960360.9202016862</v>
      </c>
      <c r="E21" s="52">
        <v>60698.74</v>
      </c>
      <c r="F21" s="52">
        <v>98</v>
      </c>
      <c r="G21" s="53">
        <v>62678.48</v>
      </c>
      <c r="H21" s="54">
        <f t="shared" si="0"/>
        <v>123475.22</v>
      </c>
    </row>
    <row r="22" spans="1:8" ht="15">
      <c r="A22" s="55" t="s">
        <v>86</v>
      </c>
      <c r="B22" s="56" t="s">
        <v>87</v>
      </c>
      <c r="C22" s="52">
        <v>631000</v>
      </c>
      <c r="D22" s="52">
        <v>618494.4463886861</v>
      </c>
      <c r="E22" s="52">
        <v>22599.68</v>
      </c>
      <c r="F22" s="52">
        <v>0</v>
      </c>
      <c r="G22" s="53">
        <v>5609.27</v>
      </c>
      <c r="H22" s="54">
        <f t="shared" si="0"/>
        <v>28208.95</v>
      </c>
    </row>
    <row r="23" spans="1:8" ht="15">
      <c r="A23" s="55" t="s">
        <v>88</v>
      </c>
      <c r="B23" s="56" t="s">
        <v>89</v>
      </c>
      <c r="C23" s="52">
        <v>900000</v>
      </c>
      <c r="D23" s="52">
        <v>882161.5093882323</v>
      </c>
      <c r="E23" s="52">
        <v>34073.86</v>
      </c>
      <c r="F23" s="52">
        <v>0</v>
      </c>
      <c r="G23" s="53">
        <v>122785.86</v>
      </c>
      <c r="H23" s="54">
        <f t="shared" si="0"/>
        <v>156859.72</v>
      </c>
    </row>
    <row r="24" spans="1:8" ht="15">
      <c r="A24" s="55" t="s">
        <v>90</v>
      </c>
      <c r="B24" s="56" t="s">
        <v>91</v>
      </c>
      <c r="C24" s="52">
        <v>1299000</v>
      </c>
      <c r="D24" s="52">
        <v>1273247.4681098768</v>
      </c>
      <c r="E24" s="52">
        <v>345528.73</v>
      </c>
      <c r="F24" s="52">
        <v>34790</v>
      </c>
      <c r="G24" s="53">
        <v>0</v>
      </c>
      <c r="H24" s="54">
        <f t="shared" si="0"/>
        <v>380318.73</v>
      </c>
    </row>
    <row r="25" spans="1:8" ht="15">
      <c r="A25" s="55" t="s">
        <v>92</v>
      </c>
      <c r="B25" s="56" t="s">
        <v>93</v>
      </c>
      <c r="C25" s="52">
        <v>456000</v>
      </c>
      <c r="D25" s="52">
        <v>446961.65274967434</v>
      </c>
      <c r="E25" s="52">
        <v>30873.41</v>
      </c>
      <c r="F25" s="52">
        <v>5389.34</v>
      </c>
      <c r="G25" s="53">
        <v>41194.06</v>
      </c>
      <c r="H25" s="54">
        <f t="shared" si="0"/>
        <v>77456.81</v>
      </c>
    </row>
    <row r="26" spans="1:8" ht="15">
      <c r="A26" s="55" t="s">
        <v>94</v>
      </c>
      <c r="B26" s="56" t="s">
        <v>95</v>
      </c>
      <c r="C26" s="52">
        <v>1374000</v>
      </c>
      <c r="D26" s="52">
        <v>1346766.0405529803</v>
      </c>
      <c r="E26" s="52">
        <v>83449.21</v>
      </c>
      <c r="F26" s="52">
        <v>61760.77</v>
      </c>
      <c r="G26" s="53">
        <v>96915.69</v>
      </c>
      <c r="H26" s="54">
        <f t="shared" si="0"/>
        <v>242125.67</v>
      </c>
    </row>
    <row r="27" spans="1:8" ht="15">
      <c r="A27" s="55" t="s">
        <v>96</v>
      </c>
      <c r="B27" s="56" t="s">
        <v>97</v>
      </c>
      <c r="C27" s="52">
        <v>8750000</v>
      </c>
      <c r="D27" s="52">
        <v>8579843.542459901</v>
      </c>
      <c r="E27" s="52">
        <v>402954.25</v>
      </c>
      <c r="F27" s="52">
        <v>268200.47</v>
      </c>
      <c r="G27" s="53">
        <v>1726005.01</v>
      </c>
      <c r="H27" s="54">
        <f t="shared" si="0"/>
        <v>2397159.73</v>
      </c>
    </row>
    <row r="28" spans="1:8" ht="15">
      <c r="A28" s="55" t="s">
        <v>98</v>
      </c>
      <c r="B28" s="56" t="s">
        <v>99</v>
      </c>
      <c r="C28" s="52">
        <v>6450000</v>
      </c>
      <c r="D28" s="52">
        <v>6323690.719064269</v>
      </c>
      <c r="E28" s="52">
        <v>418225.97587646596</v>
      </c>
      <c r="F28" s="52">
        <v>7217.6</v>
      </c>
      <c r="G28" s="53">
        <v>1981511.6619553892</v>
      </c>
      <c r="H28" s="54">
        <f t="shared" si="0"/>
        <v>2406955.237831855</v>
      </c>
    </row>
    <row r="29" spans="1:8" ht="15">
      <c r="A29" s="55" t="s">
        <v>100</v>
      </c>
      <c r="B29" s="56" t="s">
        <v>101</v>
      </c>
      <c r="C29" s="52">
        <v>3000000</v>
      </c>
      <c r="D29" s="52">
        <v>2940536.963562266</v>
      </c>
      <c r="E29" s="52">
        <v>92216.75157887966</v>
      </c>
      <c r="F29" s="52">
        <v>549474.54</v>
      </c>
      <c r="G29" s="53">
        <v>183257.02</v>
      </c>
      <c r="H29" s="54">
        <f t="shared" si="0"/>
        <v>824948.3115788797</v>
      </c>
    </row>
    <row r="30" spans="1:8" ht="15">
      <c r="A30" s="55" t="s">
        <v>102</v>
      </c>
      <c r="B30" s="56" t="s">
        <v>103</v>
      </c>
      <c r="C30" s="52">
        <v>3000000</v>
      </c>
      <c r="D30" s="52">
        <v>2940537.181061222</v>
      </c>
      <c r="E30" s="52">
        <v>225438.78</v>
      </c>
      <c r="F30" s="52">
        <v>7500</v>
      </c>
      <c r="G30" s="53">
        <v>402691.67</v>
      </c>
      <c r="H30" s="54">
        <f t="shared" si="0"/>
        <v>635630.45</v>
      </c>
    </row>
    <row r="31" spans="1:8" ht="15">
      <c r="A31" s="55" t="s">
        <v>104</v>
      </c>
      <c r="B31" s="56" t="s">
        <v>105</v>
      </c>
      <c r="C31" s="52">
        <v>22101237</v>
      </c>
      <c r="D31" s="52">
        <v>21673195.02620414</v>
      </c>
      <c r="E31" s="52">
        <v>1033542.52</v>
      </c>
      <c r="F31" s="52">
        <v>1759090.66</v>
      </c>
      <c r="G31" s="53">
        <v>4590136.38</v>
      </c>
      <c r="H31" s="54">
        <f t="shared" si="0"/>
        <v>7382769.56</v>
      </c>
    </row>
    <row r="32" spans="1:8" ht="15">
      <c r="A32" s="55" t="s">
        <v>106</v>
      </c>
      <c r="B32" s="56" t="s">
        <v>107</v>
      </c>
      <c r="C32" s="52">
        <v>1900000</v>
      </c>
      <c r="D32" s="52">
        <v>1862569.129527958</v>
      </c>
      <c r="E32" s="52">
        <v>129388.95990760293</v>
      </c>
      <c r="F32" s="52">
        <v>329318.36</v>
      </c>
      <c r="G32" s="53">
        <v>106490.98</v>
      </c>
      <c r="H32" s="54">
        <f t="shared" si="0"/>
        <v>565198.299907603</v>
      </c>
    </row>
    <row r="33" spans="1:8" ht="15">
      <c r="A33" s="55" t="s">
        <v>108</v>
      </c>
      <c r="B33" s="56" t="s">
        <v>109</v>
      </c>
      <c r="C33" s="52">
        <v>1500000</v>
      </c>
      <c r="D33" s="52">
        <v>1470268.5952309498</v>
      </c>
      <c r="E33" s="52">
        <v>56883.29</v>
      </c>
      <c r="F33" s="52">
        <v>0</v>
      </c>
      <c r="G33" s="53">
        <v>0</v>
      </c>
      <c r="H33" s="54">
        <f t="shared" si="0"/>
        <v>56883.29</v>
      </c>
    </row>
    <row r="34" spans="1:8" ht="15">
      <c r="A34" s="55" t="s">
        <v>110</v>
      </c>
      <c r="B34" s="56" t="s">
        <v>111</v>
      </c>
      <c r="C34" s="52">
        <v>9500000</v>
      </c>
      <c r="D34" s="52">
        <v>9315899.672642639</v>
      </c>
      <c r="E34" s="52">
        <v>328530.47352726094</v>
      </c>
      <c r="F34" s="52">
        <v>51565.97524583152</v>
      </c>
      <c r="G34" s="53">
        <v>1365719.668782923</v>
      </c>
      <c r="H34" s="54">
        <f t="shared" si="0"/>
        <v>1745816.1175560155</v>
      </c>
    </row>
    <row r="35" spans="1:8" ht="15">
      <c r="A35" s="55" t="s">
        <v>231</v>
      </c>
      <c r="B35" s="56" t="s">
        <v>112</v>
      </c>
      <c r="C35" s="52">
        <f>7500000+3000000</f>
        <v>10500000</v>
      </c>
      <c r="D35" s="52">
        <f>7356475.11112232+2940536.9</f>
        <v>10297012.01112232</v>
      </c>
      <c r="E35" s="52">
        <v>321931.69</v>
      </c>
      <c r="F35" s="52">
        <v>202758.04</v>
      </c>
      <c r="G35" s="53">
        <v>745260.51</v>
      </c>
      <c r="H35" s="54">
        <f t="shared" si="0"/>
        <v>1269950.24</v>
      </c>
    </row>
    <row r="36" spans="1:8" ht="15">
      <c r="A36" s="55" t="s">
        <v>113</v>
      </c>
      <c r="B36" s="56" t="s">
        <v>114</v>
      </c>
      <c r="C36" s="52">
        <v>26846940</v>
      </c>
      <c r="D36" s="52">
        <v>26328586.392110825</v>
      </c>
      <c r="E36" s="52">
        <v>1221368.77</v>
      </c>
      <c r="F36" s="52">
        <v>357201.95</v>
      </c>
      <c r="G36" s="53">
        <v>3323832.81</v>
      </c>
      <c r="H36" s="54">
        <f t="shared" si="0"/>
        <v>4902403.53</v>
      </c>
    </row>
    <row r="37" spans="1:8" ht="15">
      <c r="A37" s="55" t="s">
        <v>115</v>
      </c>
      <c r="B37" s="56" t="s">
        <v>116</v>
      </c>
      <c r="C37" s="52">
        <v>3750000</v>
      </c>
      <c r="D37" s="52">
        <v>3675672.000261725</v>
      </c>
      <c r="E37" s="52">
        <v>399584.4498850781</v>
      </c>
      <c r="F37" s="52">
        <v>0</v>
      </c>
      <c r="G37" s="53">
        <v>0</v>
      </c>
      <c r="H37" s="54">
        <f t="shared" si="0"/>
        <v>399584.4498850781</v>
      </c>
    </row>
    <row r="38" spans="1:8" ht="15">
      <c r="A38" s="55" t="s">
        <v>117</v>
      </c>
      <c r="B38" s="56" t="s">
        <v>118</v>
      </c>
      <c r="C38" s="52">
        <v>150000</v>
      </c>
      <c r="D38" s="52">
        <v>147028.00881204405</v>
      </c>
      <c r="E38" s="52">
        <v>24</v>
      </c>
      <c r="F38" s="52">
        <v>0</v>
      </c>
      <c r="G38" s="53">
        <v>443</v>
      </c>
      <c r="H38" s="54">
        <f t="shared" si="0"/>
        <v>467</v>
      </c>
    </row>
    <row r="39" spans="1:8" ht="15">
      <c r="A39" s="55" t="s">
        <v>119</v>
      </c>
      <c r="B39" s="56" t="s">
        <v>120</v>
      </c>
      <c r="C39" s="52">
        <v>360000</v>
      </c>
      <c r="D39" s="52">
        <v>352864.4580071351</v>
      </c>
      <c r="E39" s="52">
        <v>98263.82</v>
      </c>
      <c r="F39" s="52">
        <v>73889.57</v>
      </c>
      <c r="G39" s="53">
        <v>46448.42</v>
      </c>
      <c r="H39" s="54">
        <f t="shared" si="0"/>
        <v>218601.81</v>
      </c>
    </row>
    <row r="40" spans="1:8" ht="15">
      <c r="A40" s="55" t="s">
        <v>121</v>
      </c>
      <c r="B40" s="56" t="s">
        <v>122</v>
      </c>
      <c r="C40" s="52">
        <v>900000</v>
      </c>
      <c r="D40" s="52">
        <v>882161.1575439866</v>
      </c>
      <c r="E40" s="52">
        <v>5.05</v>
      </c>
      <c r="F40" s="52">
        <v>0</v>
      </c>
      <c r="G40" s="53">
        <v>0</v>
      </c>
      <c r="H40" s="54">
        <f t="shared" si="0"/>
        <v>5.05</v>
      </c>
    </row>
    <row r="41" spans="1:8" ht="15">
      <c r="A41" s="55" t="s">
        <v>123</v>
      </c>
      <c r="B41" s="56" t="s">
        <v>124</v>
      </c>
      <c r="C41" s="52">
        <v>19500000</v>
      </c>
      <c r="D41" s="52">
        <v>19124553.199098345</v>
      </c>
      <c r="E41" s="52">
        <v>597314.31</v>
      </c>
      <c r="F41" s="52">
        <v>410831.55</v>
      </c>
      <c r="G41" s="53">
        <v>4018502.38</v>
      </c>
      <c r="H41" s="54">
        <f t="shared" si="0"/>
        <v>5026648.24</v>
      </c>
    </row>
    <row r="42" spans="1:8" ht="15">
      <c r="A42" s="55" t="s">
        <v>125</v>
      </c>
      <c r="B42" s="56" t="s">
        <v>126</v>
      </c>
      <c r="C42" s="52">
        <v>3060000</v>
      </c>
      <c r="D42" s="52">
        <v>2999348.3345086435</v>
      </c>
      <c r="E42" s="52">
        <v>328661.22</v>
      </c>
      <c r="F42" s="52">
        <v>0</v>
      </c>
      <c r="G42" s="53">
        <v>582365.05</v>
      </c>
      <c r="H42" s="54">
        <f t="shared" si="0"/>
        <v>911026.27</v>
      </c>
    </row>
    <row r="43" spans="1:8" ht="15">
      <c r="A43" s="55" t="s">
        <v>127</v>
      </c>
      <c r="B43" s="56" t="s">
        <v>128</v>
      </c>
      <c r="C43" s="52">
        <v>420000</v>
      </c>
      <c r="D43" s="52">
        <v>411675.204134112</v>
      </c>
      <c r="E43" s="52">
        <v>80601.49</v>
      </c>
      <c r="F43" s="52">
        <v>20171.94</v>
      </c>
      <c r="G43" s="53">
        <v>196827.84</v>
      </c>
      <c r="H43" s="54">
        <f t="shared" si="0"/>
        <v>297601.27</v>
      </c>
    </row>
    <row r="44" spans="1:8" ht="15.75" thickBot="1">
      <c r="A44" s="57"/>
      <c r="B44" s="58"/>
      <c r="C44" s="59"/>
      <c r="D44" s="59"/>
      <c r="E44" s="59"/>
      <c r="F44" s="59"/>
      <c r="G44" s="60"/>
      <c r="H44" s="61"/>
    </row>
    <row r="45" spans="1:8" ht="16.5" thickBot="1">
      <c r="A45" s="88" t="s">
        <v>28</v>
      </c>
      <c r="B45" s="89"/>
      <c r="C45" s="62">
        <f aca="true" t="shared" si="1" ref="C45:H45">SUM(C7:C44)</f>
        <v>164120447</v>
      </c>
      <c r="D45" s="62">
        <f t="shared" si="1"/>
        <v>154749423.51277626</v>
      </c>
      <c r="E45" s="62">
        <f t="shared" si="1"/>
        <v>7095917.652804018</v>
      </c>
      <c r="F45" s="62">
        <f t="shared" si="1"/>
        <v>5975650.035245833</v>
      </c>
      <c r="G45" s="63">
        <f t="shared" si="1"/>
        <v>22425174.437229924</v>
      </c>
      <c r="H45" s="64">
        <f t="shared" si="1"/>
        <v>35496742.12527978</v>
      </c>
    </row>
  </sheetData>
  <mergeCells count="1">
    <mergeCell ref="A45:B4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A4" sqref="A4"/>
    </sheetView>
  </sheetViews>
  <sheetFormatPr defaultColWidth="9.33203125" defaultRowHeight="12.75"/>
  <cols>
    <col min="1" max="1" width="34.5" style="94" customWidth="1"/>
    <col min="2" max="8" width="17.16015625" style="94" customWidth="1"/>
    <col min="9" max="9" width="10.66015625" style="94" customWidth="1"/>
    <col min="10" max="11" width="13.16015625" style="94" bestFit="1" customWidth="1"/>
    <col min="12" max="13" width="15" style="94" bestFit="1" customWidth="1"/>
    <col min="14" max="14" width="16.33203125" style="94" bestFit="1" customWidth="1"/>
    <col min="15" max="15" width="13.16015625" style="94" bestFit="1" customWidth="1"/>
    <col min="16" max="16384" width="10.66015625" style="94" customWidth="1"/>
  </cols>
  <sheetData>
    <row r="1" ht="20.25">
      <c r="A1" s="93" t="str">
        <f>'Portfolio Metrics'!A1</f>
        <v>Southern California Gas Company</v>
      </c>
    </row>
    <row r="2" ht="20.25">
      <c r="A2" s="23" t="s">
        <v>47</v>
      </c>
    </row>
    <row r="3" ht="20.25">
      <c r="A3" s="93" t="str">
        <f>'Portfolio Metrics'!A1</f>
        <v>Southern California Gas Company</v>
      </c>
    </row>
    <row r="6" spans="10:15" ht="12.75">
      <c r="J6" s="95"/>
      <c r="K6" s="95"/>
      <c r="L6" s="95"/>
      <c r="M6" s="95"/>
      <c r="N6" s="95"/>
      <c r="O6" s="95"/>
    </row>
    <row r="7" spans="1:15" ht="12.75">
      <c r="A7" s="96" t="s">
        <v>281</v>
      </c>
      <c r="B7" s="96"/>
      <c r="J7" s="95"/>
      <c r="K7" s="95"/>
      <c r="L7" s="95"/>
      <c r="M7" s="95"/>
      <c r="N7" s="95"/>
      <c r="O7" s="95"/>
    </row>
    <row r="8" spans="1:15" ht="12.75">
      <c r="A8" s="97"/>
      <c r="B8" s="98"/>
      <c r="C8" s="99" t="s">
        <v>282</v>
      </c>
      <c r="D8" s="99"/>
      <c r="E8" s="100" t="s">
        <v>55</v>
      </c>
      <c r="F8" s="100"/>
      <c r="G8" s="100" t="s">
        <v>42</v>
      </c>
      <c r="H8" s="101"/>
      <c r="J8" s="95"/>
      <c r="K8" s="95"/>
      <c r="L8" s="95"/>
      <c r="M8" s="95"/>
      <c r="N8" s="95"/>
      <c r="O8" s="95"/>
    </row>
    <row r="9" spans="1:8" ht="13.5" customHeight="1">
      <c r="A9" s="102" t="s">
        <v>283</v>
      </c>
      <c r="B9" s="103" t="s">
        <v>43</v>
      </c>
      <c r="C9" s="104" t="s">
        <v>284</v>
      </c>
      <c r="D9" s="104"/>
      <c r="E9" s="104" t="s">
        <v>285</v>
      </c>
      <c r="F9" s="104"/>
      <c r="G9" s="105" t="s">
        <v>286</v>
      </c>
      <c r="H9" s="105"/>
    </row>
    <row r="10" spans="1:8" ht="12.75">
      <c r="A10" s="106" t="s">
        <v>287</v>
      </c>
      <c r="B10" s="107">
        <v>0</v>
      </c>
      <c r="C10" s="108"/>
      <c r="D10" s="108"/>
      <c r="E10" s="108"/>
      <c r="F10" s="108"/>
      <c r="G10" s="108">
        <v>0</v>
      </c>
      <c r="H10" s="108"/>
    </row>
    <row r="11" spans="1:8" ht="12.75">
      <c r="A11" s="106" t="s">
        <v>288</v>
      </c>
      <c r="B11" s="107">
        <v>0</v>
      </c>
      <c r="C11" s="108"/>
      <c r="D11" s="108"/>
      <c r="E11" s="108"/>
      <c r="F11" s="108"/>
      <c r="G11" s="108">
        <v>0</v>
      </c>
      <c r="H11" s="108"/>
    </row>
    <row r="12" spans="1:8" ht="12.75">
      <c r="A12" s="106" t="s">
        <v>289</v>
      </c>
      <c r="B12" s="107">
        <v>120776.867931965</v>
      </c>
      <c r="C12" s="108"/>
      <c r="D12" s="108"/>
      <c r="E12" s="108"/>
      <c r="F12" s="108"/>
      <c r="G12" s="108">
        <v>125094.932345712</v>
      </c>
      <c r="H12" s="108"/>
    </row>
    <row r="13" spans="1:8" ht="4.5" customHeight="1">
      <c r="A13" s="109"/>
      <c r="B13" s="110"/>
      <c r="C13" s="111"/>
      <c r="D13" s="112"/>
      <c r="E13" s="111"/>
      <c r="F13" s="112"/>
      <c r="G13" s="111"/>
      <c r="H13" s="112"/>
    </row>
    <row r="14" spans="1:8" ht="12.75">
      <c r="A14" s="113" t="s">
        <v>290</v>
      </c>
      <c r="B14" s="107">
        <v>154843.24</v>
      </c>
      <c r="C14" s="108"/>
      <c r="D14" s="108"/>
      <c r="E14" s="108"/>
      <c r="F14" s="108"/>
      <c r="G14" s="108">
        <v>208389.58</v>
      </c>
      <c r="H14" s="108"/>
    </row>
    <row r="15" spans="1:8" ht="12.75">
      <c r="A15" s="113" t="s">
        <v>291</v>
      </c>
      <c r="B15" s="114">
        <v>0</v>
      </c>
      <c r="C15" s="115"/>
      <c r="D15" s="115"/>
      <c r="E15" s="115"/>
      <c r="F15" s="115"/>
      <c r="G15" s="115">
        <v>0</v>
      </c>
      <c r="H15" s="115" t="e">
        <v>#DIV/0!</v>
      </c>
    </row>
    <row r="16" spans="1:8" ht="13.5" customHeight="1">
      <c r="A16" s="102" t="s">
        <v>292</v>
      </c>
      <c r="B16" s="116"/>
      <c r="C16" s="117"/>
      <c r="D16" s="117"/>
      <c r="E16" s="117"/>
      <c r="F16" s="117"/>
      <c r="G16" s="117"/>
      <c r="H16" s="118"/>
    </row>
    <row r="17" spans="1:8" ht="12.75">
      <c r="A17" s="106" t="s">
        <v>287</v>
      </c>
      <c r="B17" s="107">
        <v>881798.45</v>
      </c>
      <c r="C17" s="108"/>
      <c r="D17" s="108"/>
      <c r="E17" s="108"/>
      <c r="F17" s="108"/>
      <c r="G17" s="108">
        <v>647504.425664</v>
      </c>
      <c r="H17" s="108"/>
    </row>
    <row r="18" spans="1:8" ht="12.75">
      <c r="A18" s="106" t="s">
        <v>288</v>
      </c>
      <c r="B18" s="107">
        <v>4103195.09</v>
      </c>
      <c r="C18" s="108"/>
      <c r="D18" s="108"/>
      <c r="E18" s="108"/>
      <c r="F18" s="108"/>
      <c r="G18" s="108">
        <v>4439490.293504001</v>
      </c>
      <c r="H18" s="108"/>
    </row>
    <row r="19" spans="1:8" ht="12.75">
      <c r="A19" s="106" t="s">
        <v>289</v>
      </c>
      <c r="B19" s="107">
        <v>6156276.7962828</v>
      </c>
      <c r="C19" s="108"/>
      <c r="D19" s="108"/>
      <c r="E19" s="108"/>
      <c r="F19" s="108"/>
      <c r="G19" s="108">
        <v>6565974.62403276</v>
      </c>
      <c r="H19" s="108"/>
    </row>
    <row r="20" spans="1:8" ht="4.5" customHeight="1">
      <c r="A20" s="109"/>
      <c r="B20" s="119"/>
      <c r="C20" s="111"/>
      <c r="D20" s="112"/>
      <c r="E20" s="111"/>
      <c r="F20" s="112"/>
      <c r="G20" s="111"/>
      <c r="H20" s="112"/>
    </row>
    <row r="21" spans="1:8" ht="12.75">
      <c r="A21" s="113" t="s">
        <v>290</v>
      </c>
      <c r="B21" s="107">
        <v>2632174.71</v>
      </c>
      <c r="C21" s="108"/>
      <c r="D21" s="108"/>
      <c r="E21" s="108"/>
      <c r="F21" s="108"/>
      <c r="G21" s="108">
        <v>3542407.1</v>
      </c>
      <c r="H21" s="108"/>
    </row>
    <row r="22" spans="1:8" ht="12.75">
      <c r="A22" s="113" t="s">
        <v>291</v>
      </c>
      <c r="B22" s="114">
        <v>1.5588612239192892</v>
      </c>
      <c r="C22" s="115"/>
      <c r="D22" s="115"/>
      <c r="E22" s="115"/>
      <c r="F22" s="115"/>
      <c r="G22" s="115">
        <v>1.2532411346804269</v>
      </c>
      <c r="H22" s="115" t="e">
        <v>#DIV/0!</v>
      </c>
    </row>
    <row r="23" spans="1:8" ht="13.5" customHeight="1">
      <c r="A23" s="102" t="s">
        <v>293</v>
      </c>
      <c r="B23" s="116"/>
      <c r="C23" s="117"/>
      <c r="D23" s="117"/>
      <c r="E23" s="117"/>
      <c r="F23" s="117"/>
      <c r="G23" s="117"/>
      <c r="H23" s="118"/>
    </row>
    <row r="24" spans="1:8" ht="12.75">
      <c r="A24" s="106" t="s">
        <v>287</v>
      </c>
      <c r="B24" s="107">
        <v>38475</v>
      </c>
      <c r="C24" s="108"/>
      <c r="D24" s="108"/>
      <c r="E24" s="108"/>
      <c r="F24" s="108"/>
      <c r="G24" s="108">
        <v>26172.48</v>
      </c>
      <c r="H24" s="108"/>
    </row>
    <row r="25" spans="1:8" ht="12.75">
      <c r="A25" s="106" t="s">
        <v>288</v>
      </c>
      <c r="B25" s="107">
        <v>81353</v>
      </c>
      <c r="C25" s="108"/>
      <c r="D25" s="108"/>
      <c r="E25" s="108"/>
      <c r="F25" s="108"/>
      <c r="G25" s="108">
        <v>101412.86080000004</v>
      </c>
      <c r="H25" s="108"/>
    </row>
    <row r="26" spans="1:8" ht="12.75">
      <c r="A26" s="106" t="s">
        <v>289</v>
      </c>
      <c r="B26" s="107">
        <v>2275490.41576193</v>
      </c>
      <c r="C26" s="108"/>
      <c r="D26" s="108"/>
      <c r="E26" s="108"/>
      <c r="F26" s="108"/>
      <c r="G26" s="108">
        <v>2373995.9827314997</v>
      </c>
      <c r="H26" s="108"/>
    </row>
    <row r="27" spans="1:8" ht="4.5" customHeight="1">
      <c r="A27" s="109"/>
      <c r="B27" s="119"/>
      <c r="C27" s="111"/>
      <c r="D27" s="112"/>
      <c r="E27" s="111"/>
      <c r="F27" s="112"/>
      <c r="G27" s="111"/>
      <c r="H27" s="112"/>
    </row>
    <row r="28" spans="1:8" ht="12.75">
      <c r="A28" s="113" t="s">
        <v>290</v>
      </c>
      <c r="B28" s="107">
        <v>2813016.64</v>
      </c>
      <c r="C28" s="108"/>
      <c r="D28" s="108"/>
      <c r="E28" s="108"/>
      <c r="F28" s="108"/>
      <c r="G28" s="108">
        <v>3785785.99</v>
      </c>
      <c r="H28" s="108"/>
    </row>
    <row r="29" spans="1:8" ht="12.75">
      <c r="A29" s="113" t="s">
        <v>291</v>
      </c>
      <c r="B29" s="114">
        <v>0.028920198637715843</v>
      </c>
      <c r="C29" s="115"/>
      <c r="D29" s="115"/>
      <c r="E29" s="115"/>
      <c r="F29" s="115"/>
      <c r="G29" s="115">
        <v>0.02678779547176676</v>
      </c>
      <c r="H29" s="115" t="e">
        <v>#DIV/0!</v>
      </c>
    </row>
    <row r="30" spans="1:8" ht="13.5" customHeight="1">
      <c r="A30" s="102" t="s">
        <v>294</v>
      </c>
      <c r="B30" s="116"/>
      <c r="C30" s="117"/>
      <c r="D30" s="117"/>
      <c r="E30" s="117"/>
      <c r="F30" s="117"/>
      <c r="G30" s="117"/>
      <c r="H30" s="118"/>
    </row>
    <row r="31" spans="1:8" ht="12.75">
      <c r="A31" s="106" t="s">
        <v>287</v>
      </c>
      <c r="B31" s="120">
        <v>920273.45</v>
      </c>
      <c r="C31" s="108"/>
      <c r="D31" s="108"/>
      <c r="E31" s="108"/>
      <c r="F31" s="108"/>
      <c r="G31" s="108">
        <v>673676.905664</v>
      </c>
      <c r="H31" s="108">
        <v>0</v>
      </c>
    </row>
    <row r="32" spans="1:8" ht="12.75">
      <c r="A32" s="106" t="s">
        <v>288</v>
      </c>
      <c r="B32" s="120">
        <v>4184548.09</v>
      </c>
      <c r="C32" s="108"/>
      <c r="D32" s="108"/>
      <c r="E32" s="108"/>
      <c r="F32" s="108"/>
      <c r="G32" s="108">
        <v>4540903.154304001</v>
      </c>
      <c r="H32" s="108">
        <v>0</v>
      </c>
    </row>
    <row r="33" spans="1:8" ht="12.75">
      <c r="A33" s="106" t="s">
        <v>289</v>
      </c>
      <c r="B33" s="120">
        <v>8552544.079976695</v>
      </c>
      <c r="C33" s="108"/>
      <c r="D33" s="108"/>
      <c r="E33" s="108"/>
      <c r="F33" s="108"/>
      <c r="G33" s="108">
        <v>9065065.539109971</v>
      </c>
      <c r="H33" s="108">
        <v>0</v>
      </c>
    </row>
    <row r="34" spans="1:8" ht="4.5" customHeight="1">
      <c r="A34" s="109"/>
      <c r="B34" s="119"/>
      <c r="C34" s="111"/>
      <c r="D34" s="112"/>
      <c r="E34" s="111"/>
      <c r="F34" s="112"/>
      <c r="G34" s="111"/>
      <c r="H34" s="112"/>
    </row>
    <row r="35" spans="1:8" ht="12.75">
      <c r="A35" s="113" t="s">
        <v>290</v>
      </c>
      <c r="B35" s="107">
        <v>5600034.59</v>
      </c>
      <c r="C35" s="108"/>
      <c r="D35" s="108"/>
      <c r="E35" s="108"/>
      <c r="F35" s="108"/>
      <c r="G35" s="108">
        <v>7536582.67</v>
      </c>
      <c r="H35" s="108">
        <v>0</v>
      </c>
    </row>
    <row r="36" spans="1:8" ht="12.75">
      <c r="A36" s="113" t="s">
        <v>291</v>
      </c>
      <c r="B36" s="114">
        <v>0.7472361148397835</v>
      </c>
      <c r="C36" s="115"/>
      <c r="D36" s="115"/>
      <c r="E36" s="115"/>
      <c r="F36" s="115"/>
      <c r="G36" s="115">
        <v>0.6025148735353819</v>
      </c>
      <c r="H36" s="115" t="e">
        <v>#DIV/0!</v>
      </c>
    </row>
    <row r="39" spans="1:8" ht="12.75">
      <c r="A39" s="121" t="s">
        <v>50</v>
      </c>
      <c r="B39" s="122"/>
      <c r="C39" s="122"/>
      <c r="D39" s="122"/>
      <c r="E39" s="122"/>
      <c r="F39" s="122"/>
      <c r="G39" s="122"/>
      <c r="H39" s="122"/>
    </row>
    <row r="40" spans="1:8" ht="12.75">
      <c r="A40" s="123"/>
      <c r="B40" s="124" t="s">
        <v>44</v>
      </c>
      <c r="C40" s="99" t="s">
        <v>282</v>
      </c>
      <c r="D40" s="99"/>
      <c r="E40" s="100" t="s">
        <v>55</v>
      </c>
      <c r="F40" s="100"/>
      <c r="G40" s="100" t="s">
        <v>42</v>
      </c>
      <c r="H40" s="101"/>
    </row>
    <row r="41" spans="1:8" ht="22.5">
      <c r="A41" s="102" t="s">
        <v>295</v>
      </c>
      <c r="B41" s="125" t="s">
        <v>296</v>
      </c>
      <c r="C41" s="126" t="s">
        <v>296</v>
      </c>
      <c r="D41" s="127" t="s">
        <v>297</v>
      </c>
      <c r="E41" s="126" t="s">
        <v>296</v>
      </c>
      <c r="F41" s="127" t="s">
        <v>297</v>
      </c>
      <c r="G41" s="128" t="s">
        <v>296</v>
      </c>
      <c r="H41" s="127" t="s">
        <v>297</v>
      </c>
    </row>
    <row r="42" spans="1:8" ht="12.75">
      <c r="A42" s="129" t="s">
        <v>37</v>
      </c>
      <c r="B42" s="130"/>
      <c r="C42" s="131"/>
      <c r="D42" s="132"/>
      <c r="E42" s="131"/>
      <c r="F42" s="132"/>
      <c r="G42" s="133"/>
      <c r="H42" s="132"/>
    </row>
    <row r="43" spans="1:8" ht="12.75">
      <c r="A43" s="134">
        <v>42</v>
      </c>
      <c r="B43" s="135"/>
      <c r="C43" s="136">
        <v>0</v>
      </c>
      <c r="D43" s="137">
        <v>0</v>
      </c>
      <c r="E43" s="136">
        <v>0</v>
      </c>
      <c r="F43" s="137">
        <v>0</v>
      </c>
      <c r="G43" s="136">
        <v>17288.596206589547</v>
      </c>
      <c r="H43" s="137">
        <v>542.2</v>
      </c>
    </row>
    <row r="44" spans="1:8" ht="12.75">
      <c r="A44" s="134">
        <v>44</v>
      </c>
      <c r="B44" s="135"/>
      <c r="C44" s="136">
        <v>0</v>
      </c>
      <c r="D44" s="137">
        <v>0</v>
      </c>
      <c r="E44" s="136">
        <v>0</v>
      </c>
      <c r="F44" s="137">
        <v>0</v>
      </c>
      <c r="G44" s="136">
        <v>65612.61063233996</v>
      </c>
      <c r="H44" s="137">
        <v>454.3776</v>
      </c>
    </row>
    <row r="45" spans="1:8" ht="12.75">
      <c r="A45" s="134">
        <v>45</v>
      </c>
      <c r="B45" s="135"/>
      <c r="C45" s="136">
        <v>0</v>
      </c>
      <c r="D45" s="137">
        <v>0</v>
      </c>
      <c r="E45" s="136">
        <v>0</v>
      </c>
      <c r="F45" s="137">
        <v>0</v>
      </c>
      <c r="G45" s="136">
        <v>0</v>
      </c>
      <c r="H45" s="137">
        <v>0</v>
      </c>
    </row>
    <row r="46" spans="1:8" ht="12.75">
      <c r="A46" s="134">
        <v>49</v>
      </c>
      <c r="B46" s="135"/>
      <c r="C46" s="136">
        <v>0</v>
      </c>
      <c r="D46" s="137">
        <v>0</v>
      </c>
      <c r="E46" s="136">
        <v>0</v>
      </c>
      <c r="F46" s="137">
        <v>0</v>
      </c>
      <c r="G46" s="136">
        <v>73579.52380626703</v>
      </c>
      <c r="H46" s="137">
        <v>2449.92</v>
      </c>
    </row>
    <row r="47" spans="1:8" ht="12.75">
      <c r="A47" s="134">
        <v>51</v>
      </c>
      <c r="B47" s="135"/>
      <c r="C47" s="136">
        <v>0</v>
      </c>
      <c r="D47" s="137">
        <v>0</v>
      </c>
      <c r="E47" s="136">
        <v>0</v>
      </c>
      <c r="F47" s="137">
        <v>0</v>
      </c>
      <c r="G47" s="136">
        <v>7635.727922287451</v>
      </c>
      <c r="H47" s="137">
        <v>1619.52</v>
      </c>
    </row>
    <row r="48" spans="1:8" ht="12.75">
      <c r="A48" s="134">
        <v>52</v>
      </c>
      <c r="B48" s="135"/>
      <c r="C48" s="136">
        <v>0</v>
      </c>
      <c r="D48" s="137">
        <v>0</v>
      </c>
      <c r="E48" s="136">
        <v>0</v>
      </c>
      <c r="F48" s="137">
        <v>0</v>
      </c>
      <c r="G48" s="136">
        <v>7239.736519934566</v>
      </c>
      <c r="H48" s="137">
        <v>0</v>
      </c>
    </row>
    <row r="49" spans="1:8" ht="12.75">
      <c r="A49" s="134">
        <v>53</v>
      </c>
      <c r="B49" s="135"/>
      <c r="C49" s="136">
        <v>0</v>
      </c>
      <c r="D49" s="137">
        <v>0</v>
      </c>
      <c r="E49" s="136">
        <v>0</v>
      </c>
      <c r="F49" s="137">
        <v>0</v>
      </c>
      <c r="G49" s="136">
        <v>7714.589593712541</v>
      </c>
      <c r="H49" s="137">
        <v>278.4</v>
      </c>
    </row>
    <row r="50" spans="1:8" ht="12.75">
      <c r="A50" s="134">
        <v>54</v>
      </c>
      <c r="B50" s="135"/>
      <c r="C50" s="136">
        <v>0</v>
      </c>
      <c r="D50" s="137">
        <v>0</v>
      </c>
      <c r="E50" s="136">
        <v>0</v>
      </c>
      <c r="F50" s="137">
        <v>0</v>
      </c>
      <c r="G50" s="136">
        <v>23787.926645318643</v>
      </c>
      <c r="H50" s="137">
        <v>0</v>
      </c>
    </row>
    <row r="51" spans="1:8" ht="12.75">
      <c r="A51" s="134">
        <v>55</v>
      </c>
      <c r="B51" s="135"/>
      <c r="C51" s="136">
        <v>0</v>
      </c>
      <c r="D51" s="137">
        <v>0</v>
      </c>
      <c r="E51" s="136">
        <v>0</v>
      </c>
      <c r="F51" s="137">
        <v>0</v>
      </c>
      <c r="G51" s="136">
        <v>0</v>
      </c>
      <c r="H51" s="137">
        <v>0</v>
      </c>
    </row>
    <row r="52" spans="1:8" ht="12.75">
      <c r="A52" s="134">
        <v>56</v>
      </c>
      <c r="B52" s="135"/>
      <c r="C52" s="136">
        <v>0</v>
      </c>
      <c r="D52" s="137">
        <v>0</v>
      </c>
      <c r="E52" s="136">
        <v>0</v>
      </c>
      <c r="F52" s="137">
        <v>0</v>
      </c>
      <c r="G52" s="136">
        <v>16667.40504974378</v>
      </c>
      <c r="H52" s="137">
        <v>25.344</v>
      </c>
    </row>
    <row r="53" spans="1:8" ht="12.75">
      <c r="A53" s="134">
        <v>61</v>
      </c>
      <c r="B53" s="135"/>
      <c r="C53" s="136">
        <v>0</v>
      </c>
      <c r="D53" s="137">
        <v>0</v>
      </c>
      <c r="E53" s="136">
        <v>0</v>
      </c>
      <c r="F53" s="137">
        <v>0</v>
      </c>
      <c r="G53" s="136">
        <v>236996.54010856187</v>
      </c>
      <c r="H53" s="137">
        <v>47577.007999999994</v>
      </c>
    </row>
    <row r="54" spans="1:8" ht="12.75">
      <c r="A54" s="134">
        <v>62</v>
      </c>
      <c r="B54" s="135"/>
      <c r="C54" s="136">
        <v>0</v>
      </c>
      <c r="D54" s="137">
        <v>0</v>
      </c>
      <c r="E54" s="136">
        <v>0</v>
      </c>
      <c r="F54" s="137">
        <v>0</v>
      </c>
      <c r="G54" s="136">
        <v>73093.81073735587</v>
      </c>
      <c r="H54" s="137">
        <v>3783.8543999999997</v>
      </c>
    </row>
    <row r="55" spans="1:8" ht="12.75">
      <c r="A55" s="134">
        <v>71</v>
      </c>
      <c r="B55" s="135"/>
      <c r="C55" s="136">
        <v>0</v>
      </c>
      <c r="D55" s="137">
        <v>0</v>
      </c>
      <c r="E55" s="136">
        <v>0</v>
      </c>
      <c r="F55" s="137">
        <v>0</v>
      </c>
      <c r="G55" s="136">
        <v>67762.35364853078</v>
      </c>
      <c r="H55" s="137">
        <v>4819.4304</v>
      </c>
    </row>
    <row r="56" spans="1:8" ht="12.75">
      <c r="A56" s="134">
        <v>72</v>
      </c>
      <c r="B56" s="135"/>
      <c r="C56" s="136">
        <v>0</v>
      </c>
      <c r="D56" s="137">
        <v>0</v>
      </c>
      <c r="E56" s="136">
        <v>0</v>
      </c>
      <c r="F56" s="137">
        <v>0</v>
      </c>
      <c r="G56" s="136">
        <v>349818.20376293815</v>
      </c>
      <c r="H56" s="137">
        <v>23584.128384</v>
      </c>
    </row>
    <row r="57" spans="1:8" ht="12.75">
      <c r="A57" s="134">
        <v>81</v>
      </c>
      <c r="B57" s="135"/>
      <c r="C57" s="136">
        <v>0</v>
      </c>
      <c r="D57" s="137">
        <v>0</v>
      </c>
      <c r="E57" s="136">
        <v>0</v>
      </c>
      <c r="F57" s="137">
        <v>0</v>
      </c>
      <c r="G57" s="136">
        <v>7991833.789859378</v>
      </c>
      <c r="H57" s="137">
        <v>587791.04288</v>
      </c>
    </row>
    <row r="58" spans="1:8" ht="12.75">
      <c r="A58" s="134">
        <v>92</v>
      </c>
      <c r="B58" s="135"/>
      <c r="C58" s="136">
        <v>0</v>
      </c>
      <c r="D58" s="137">
        <v>0</v>
      </c>
      <c r="E58" s="136">
        <v>0</v>
      </c>
      <c r="F58" s="137">
        <v>0</v>
      </c>
      <c r="G58" s="136">
        <v>126034.72461700579</v>
      </c>
      <c r="H58" s="137">
        <v>751.68</v>
      </c>
    </row>
    <row r="59" spans="1:8" ht="12.75">
      <c r="A59" s="138" t="s">
        <v>45</v>
      </c>
      <c r="B59" s="139"/>
      <c r="C59" s="140">
        <v>0</v>
      </c>
      <c r="D59" s="141">
        <v>0</v>
      </c>
      <c r="E59" s="140">
        <v>0</v>
      </c>
      <c r="F59" s="141">
        <v>0</v>
      </c>
      <c r="G59" s="140">
        <v>9065065.539109964</v>
      </c>
      <c r="H59" s="141">
        <v>673676.905664</v>
      </c>
    </row>
    <row r="60" spans="1:8" ht="15">
      <c r="A60" s="142"/>
      <c r="B60" s="68"/>
      <c r="C60" s="68"/>
      <c r="D60" s="68"/>
      <c r="E60" s="68"/>
      <c r="F60" s="68"/>
      <c r="G60" s="68"/>
      <c r="H60" s="68"/>
    </row>
    <row r="62" spans="1:8" ht="12.75">
      <c r="A62" s="121" t="s">
        <v>51</v>
      </c>
      <c r="B62" s="122"/>
      <c r="C62" s="122"/>
      <c r="D62" s="122"/>
      <c r="E62" s="122"/>
      <c r="F62" s="122"/>
      <c r="G62" s="122"/>
      <c r="H62" s="122"/>
    </row>
    <row r="63" spans="1:8" ht="12.75">
      <c r="A63" s="123" t="s">
        <v>45</v>
      </c>
      <c r="B63" s="124" t="s">
        <v>44</v>
      </c>
      <c r="C63" s="99" t="s">
        <v>282</v>
      </c>
      <c r="D63" s="99"/>
      <c r="E63" s="100" t="s">
        <v>55</v>
      </c>
      <c r="F63" s="100"/>
      <c r="G63" s="100" t="s">
        <v>42</v>
      </c>
      <c r="H63" s="101"/>
    </row>
    <row r="64" spans="1:8" ht="22.5">
      <c r="A64" s="143"/>
      <c r="B64" s="144" t="s">
        <v>296</v>
      </c>
      <c r="C64" s="145" t="s">
        <v>296</v>
      </c>
      <c r="D64" s="145" t="s">
        <v>297</v>
      </c>
      <c r="E64" s="146" t="s">
        <v>296</v>
      </c>
      <c r="F64" s="147" t="s">
        <v>297</v>
      </c>
      <c r="G64" s="145" t="s">
        <v>296</v>
      </c>
      <c r="H64" s="147" t="s">
        <v>297</v>
      </c>
    </row>
    <row r="65" spans="1:8" ht="12.75">
      <c r="A65" s="129" t="s">
        <v>37</v>
      </c>
      <c r="B65" s="130"/>
      <c r="C65" s="133"/>
      <c r="D65" s="133"/>
      <c r="E65" s="131"/>
      <c r="F65" s="132"/>
      <c r="G65" s="133"/>
      <c r="H65" s="132"/>
    </row>
    <row r="66" spans="1:8" ht="12.75">
      <c r="A66" s="148" t="s">
        <v>33</v>
      </c>
      <c r="B66" s="135"/>
      <c r="C66" s="136">
        <v>0</v>
      </c>
      <c r="D66" s="137">
        <v>0</v>
      </c>
      <c r="E66" s="136">
        <v>0</v>
      </c>
      <c r="F66" s="137">
        <v>0</v>
      </c>
      <c r="G66" s="136">
        <v>0</v>
      </c>
      <c r="H66" s="137">
        <v>0</v>
      </c>
    </row>
    <row r="67" spans="1:8" ht="12.75">
      <c r="A67" s="148" t="s">
        <v>34</v>
      </c>
      <c r="B67" s="135"/>
      <c r="C67" s="136">
        <v>0</v>
      </c>
      <c r="D67" s="137">
        <v>0</v>
      </c>
      <c r="E67" s="136">
        <v>0</v>
      </c>
      <c r="F67" s="137">
        <v>0</v>
      </c>
      <c r="G67" s="136">
        <v>0</v>
      </c>
      <c r="H67" s="137">
        <v>0</v>
      </c>
    </row>
    <row r="68" spans="1:8" ht="12.75">
      <c r="A68" s="148" t="s">
        <v>38</v>
      </c>
      <c r="B68" s="135"/>
      <c r="C68" s="136">
        <v>0</v>
      </c>
      <c r="D68" s="137">
        <v>0</v>
      </c>
      <c r="E68" s="136">
        <v>0</v>
      </c>
      <c r="F68" s="137">
        <v>0</v>
      </c>
      <c r="G68" s="136">
        <v>0</v>
      </c>
      <c r="H68" s="137">
        <v>0</v>
      </c>
    </row>
    <row r="69" spans="1:8" ht="12.75">
      <c r="A69" s="148" t="s">
        <v>39</v>
      </c>
      <c r="B69" s="135"/>
      <c r="C69" s="136">
        <v>0</v>
      </c>
      <c r="D69" s="137">
        <v>0</v>
      </c>
      <c r="E69" s="136">
        <v>0</v>
      </c>
      <c r="F69" s="137">
        <v>0</v>
      </c>
      <c r="G69" s="136">
        <v>8652782.596254397</v>
      </c>
      <c r="H69" s="137">
        <v>673676.9056640001</v>
      </c>
    </row>
    <row r="70" spans="1:8" ht="12.75">
      <c r="A70" s="148" t="s">
        <v>35</v>
      </c>
      <c r="B70" s="135"/>
      <c r="C70" s="136">
        <v>0</v>
      </c>
      <c r="D70" s="137">
        <v>0</v>
      </c>
      <c r="E70" s="136">
        <v>0</v>
      </c>
      <c r="F70" s="137">
        <v>0</v>
      </c>
      <c r="G70" s="136">
        <v>0</v>
      </c>
      <c r="H70" s="137">
        <v>0</v>
      </c>
    </row>
    <row r="71" spans="1:8" ht="12.75">
      <c r="A71" s="148" t="s">
        <v>36</v>
      </c>
      <c r="B71" s="135"/>
      <c r="C71" s="136">
        <v>0</v>
      </c>
      <c r="D71" s="137">
        <v>0</v>
      </c>
      <c r="E71" s="136">
        <v>0</v>
      </c>
      <c r="F71" s="137">
        <v>0</v>
      </c>
      <c r="G71" s="136">
        <v>412282.94285556104</v>
      </c>
      <c r="H71" s="137">
        <v>0</v>
      </c>
    </row>
    <row r="72" spans="1:8" ht="12.75">
      <c r="A72" s="138" t="s">
        <v>45</v>
      </c>
      <c r="B72" s="139"/>
      <c r="C72" s="149">
        <v>0</v>
      </c>
      <c r="D72" s="149">
        <v>0</v>
      </c>
      <c r="E72" s="140">
        <v>0</v>
      </c>
      <c r="F72" s="141">
        <v>0</v>
      </c>
      <c r="G72" s="149">
        <v>9065065.539109958</v>
      </c>
      <c r="H72" s="141">
        <v>673676.9056640001</v>
      </c>
    </row>
  </sheetData>
  <mergeCells count="77">
    <mergeCell ref="A7:B7"/>
    <mergeCell ref="A8:B8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4:D14"/>
    <mergeCell ref="E14:F14"/>
    <mergeCell ref="G14:H14"/>
    <mergeCell ref="C15:D15"/>
    <mergeCell ref="E15:F15"/>
    <mergeCell ref="G15:H15"/>
    <mergeCell ref="B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1:D21"/>
    <mergeCell ref="E21:F21"/>
    <mergeCell ref="G21:H21"/>
    <mergeCell ref="C22:D22"/>
    <mergeCell ref="E22:F22"/>
    <mergeCell ref="G22:H22"/>
    <mergeCell ref="B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8:D28"/>
    <mergeCell ref="E28:F28"/>
    <mergeCell ref="G28:H28"/>
    <mergeCell ref="C29:D29"/>
    <mergeCell ref="E29:F29"/>
    <mergeCell ref="G29:H29"/>
    <mergeCell ref="B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5:D35"/>
    <mergeCell ref="E35:F35"/>
    <mergeCell ref="G35:H35"/>
    <mergeCell ref="C63:D63"/>
    <mergeCell ref="E63:F63"/>
    <mergeCell ref="G63:H63"/>
    <mergeCell ref="C36:D36"/>
    <mergeCell ref="E36:F36"/>
    <mergeCell ref="G36:H36"/>
    <mergeCell ref="C40:D40"/>
    <mergeCell ref="E40:F40"/>
    <mergeCell ref="G40:H40"/>
  </mergeCells>
  <printOptions/>
  <pageMargins left="0.5" right="0.5" top="1" bottom="1" header="0.5" footer="0.5"/>
  <pageSetup fitToHeight="2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65" zoomScaleNormal="65" workbookViewId="0" topLeftCell="A1">
      <selection activeCell="D29" sqref="D29"/>
    </sheetView>
  </sheetViews>
  <sheetFormatPr defaultColWidth="9.33203125" defaultRowHeight="12.75"/>
  <cols>
    <col min="1" max="9" width="25.83203125" style="49" customWidth="1"/>
    <col min="10" max="10" width="21" style="49" customWidth="1"/>
    <col min="11" max="11" width="17.83203125" style="49" customWidth="1"/>
    <col min="12" max="12" width="20.83203125" style="49" customWidth="1"/>
    <col min="13" max="13" width="21.33203125" style="49" customWidth="1"/>
    <col min="14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129</v>
      </c>
    </row>
    <row r="3" s="66" customFormat="1" ht="20.25">
      <c r="A3" s="65" t="str">
        <f>'Portfolio Metrics'!A3</f>
        <v>Quarter Ending June 2007</v>
      </c>
    </row>
    <row r="5" ht="15.75">
      <c r="A5" s="2" t="s">
        <v>130</v>
      </c>
    </row>
    <row r="6" ht="15.75" thickBot="1"/>
    <row r="7" spans="1:9" ht="16.5" customHeight="1" thickBot="1">
      <c r="A7" s="90" t="s">
        <v>142</v>
      </c>
      <c r="B7" s="91"/>
      <c r="C7" s="92"/>
      <c r="D7" s="90" t="s">
        <v>131</v>
      </c>
      <c r="E7" s="91"/>
      <c r="F7" s="92"/>
      <c r="G7" s="90" t="s">
        <v>132</v>
      </c>
      <c r="H7" s="91"/>
      <c r="I7" s="92"/>
    </row>
    <row r="8" spans="1:9" ht="63.75" thickBot="1">
      <c r="A8" s="71" t="s">
        <v>141</v>
      </c>
      <c r="B8" s="72" t="s">
        <v>133</v>
      </c>
      <c r="C8" s="75" t="s">
        <v>134</v>
      </c>
      <c r="D8" s="73" t="s">
        <v>135</v>
      </c>
      <c r="E8" s="47" t="s">
        <v>136</v>
      </c>
      <c r="F8" s="48" t="s">
        <v>137</v>
      </c>
      <c r="G8" s="73" t="s">
        <v>138</v>
      </c>
      <c r="H8" s="47" t="s">
        <v>139</v>
      </c>
      <c r="I8" s="48" t="s">
        <v>140</v>
      </c>
    </row>
    <row r="9" spans="1:9" ht="15">
      <c r="A9" s="74"/>
      <c r="B9" s="52"/>
      <c r="C9" s="54"/>
      <c r="D9" s="74"/>
      <c r="E9" s="52"/>
      <c r="F9" s="54"/>
      <c r="G9" s="74"/>
      <c r="H9" s="52"/>
      <c r="I9" s="54"/>
    </row>
    <row r="10" spans="1:10" s="79" customFormat="1" ht="15.75" thickBot="1">
      <c r="A10" s="76">
        <v>3661275</v>
      </c>
      <c r="B10" s="77">
        <v>9779754</v>
      </c>
      <c r="C10" s="78">
        <f aca="true" t="shared" si="0" ref="C10:C15">SUM(A10:B10)</f>
        <v>13441029</v>
      </c>
      <c r="D10" s="76">
        <v>14978.98</v>
      </c>
      <c r="E10" s="77">
        <v>36896.86</v>
      </c>
      <c r="F10" s="78">
        <f>SUM(D10:E10)</f>
        <v>51875.84</v>
      </c>
      <c r="G10" s="76">
        <v>14978.98</v>
      </c>
      <c r="H10" s="77">
        <v>36896.86</v>
      </c>
      <c r="I10" s="78">
        <f aca="true" t="shared" si="1" ref="I10:I15">SUM(G10:H10)</f>
        <v>51875.84</v>
      </c>
      <c r="J10" s="79" t="s">
        <v>191</v>
      </c>
    </row>
    <row r="11" spans="1:10" s="79" customFormat="1" ht="15.75" thickBot="1">
      <c r="A11" s="76">
        <v>3661275</v>
      </c>
      <c r="B11" s="77">
        <v>9779754</v>
      </c>
      <c r="C11" s="78">
        <f t="shared" si="0"/>
        <v>13441029</v>
      </c>
      <c r="D11" s="76">
        <f aca="true" t="shared" si="2" ref="D11:F12">D10+G11</f>
        <v>30676.52</v>
      </c>
      <c r="E11" s="76">
        <f t="shared" si="2"/>
        <v>62869.31</v>
      </c>
      <c r="F11" s="76">
        <f t="shared" si="2"/>
        <v>93545.83</v>
      </c>
      <c r="G11" s="76">
        <v>15697.54</v>
      </c>
      <c r="H11" s="77">
        <v>25972.45</v>
      </c>
      <c r="I11" s="78">
        <f t="shared" si="1"/>
        <v>41669.990000000005</v>
      </c>
      <c r="J11" s="79" t="s">
        <v>192</v>
      </c>
    </row>
    <row r="12" spans="1:10" s="79" customFormat="1" ht="15.75" thickBot="1">
      <c r="A12" s="76">
        <v>3661275</v>
      </c>
      <c r="B12" s="77">
        <v>9779754</v>
      </c>
      <c r="C12" s="78">
        <f t="shared" si="0"/>
        <v>13441029</v>
      </c>
      <c r="D12" s="76">
        <f t="shared" si="2"/>
        <v>55826.26</v>
      </c>
      <c r="E12" s="76">
        <f t="shared" si="2"/>
        <v>95376.89</v>
      </c>
      <c r="F12" s="76">
        <f t="shared" si="2"/>
        <v>151203.15000000002</v>
      </c>
      <c r="G12" s="76">
        <v>25149.74</v>
      </c>
      <c r="H12" s="77">
        <v>32507.58</v>
      </c>
      <c r="I12" s="78">
        <f t="shared" si="1"/>
        <v>57657.32000000001</v>
      </c>
      <c r="J12" s="79" t="s">
        <v>203</v>
      </c>
    </row>
    <row r="13" spans="1:10" s="79" customFormat="1" ht="15.75" thickBot="1">
      <c r="A13" s="76">
        <v>3661275</v>
      </c>
      <c r="B13" s="77">
        <v>9779754</v>
      </c>
      <c r="C13" s="78">
        <f t="shared" si="0"/>
        <v>13441029</v>
      </c>
      <c r="D13" s="76">
        <f aca="true" t="shared" si="3" ref="D13:F14">D12+G13</f>
        <v>86281.03</v>
      </c>
      <c r="E13" s="76">
        <f t="shared" si="3"/>
        <v>103325.41</v>
      </c>
      <c r="F13" s="81">
        <f t="shared" si="3"/>
        <v>189606.44000000003</v>
      </c>
      <c r="G13" s="76">
        <v>30454.77</v>
      </c>
      <c r="H13" s="77">
        <v>7948.52</v>
      </c>
      <c r="I13" s="78">
        <f t="shared" si="1"/>
        <v>38403.29</v>
      </c>
      <c r="J13" s="79" t="s">
        <v>204</v>
      </c>
    </row>
    <row r="14" spans="1:10" s="79" customFormat="1" ht="15.75" thickBot="1">
      <c r="A14" s="76">
        <v>3661275</v>
      </c>
      <c r="B14" s="77">
        <v>9779754</v>
      </c>
      <c r="C14" s="78">
        <f t="shared" si="0"/>
        <v>13441029</v>
      </c>
      <c r="D14" s="76">
        <f t="shared" si="3"/>
        <v>123728.37</v>
      </c>
      <c r="E14" s="76">
        <f t="shared" si="3"/>
        <v>147215.85</v>
      </c>
      <c r="F14" s="81">
        <f t="shared" si="3"/>
        <v>270944.22000000003</v>
      </c>
      <c r="G14" s="76">
        <v>37447.34</v>
      </c>
      <c r="H14" s="77">
        <v>43890.44</v>
      </c>
      <c r="I14" s="78">
        <f t="shared" si="1"/>
        <v>81337.78</v>
      </c>
      <c r="J14" s="79" t="s">
        <v>218</v>
      </c>
    </row>
    <row r="15" spans="1:10" ht="15.75" thickBot="1">
      <c r="A15" s="76">
        <v>3661275</v>
      </c>
      <c r="B15" s="77">
        <v>9779754</v>
      </c>
      <c r="C15" s="78">
        <f t="shared" si="0"/>
        <v>13441029</v>
      </c>
      <c r="D15" s="76">
        <f>D14+G15</f>
        <v>164940.07</v>
      </c>
      <c r="E15" s="76">
        <f>E14+H15</f>
        <v>170141.63</v>
      </c>
      <c r="F15" s="81">
        <f>F14+I15</f>
        <v>335081.7</v>
      </c>
      <c r="G15" s="76">
        <v>41211.7</v>
      </c>
      <c r="H15" s="77">
        <v>22925.78</v>
      </c>
      <c r="I15" s="78">
        <f t="shared" si="1"/>
        <v>64137.479999999996</v>
      </c>
      <c r="J15" s="79" t="s">
        <v>235</v>
      </c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Sempra Energy</cp:lastModifiedBy>
  <cp:lastPrinted>2007-07-30T15:46:02Z</cp:lastPrinted>
  <dcterms:created xsi:type="dcterms:W3CDTF">2006-01-05T17:46:50Z</dcterms:created>
  <dcterms:modified xsi:type="dcterms:W3CDTF">2007-09-19T23:31:13Z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