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4940" windowHeight="4305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Impacts'!$A$1:$W$57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comments1.xml><?xml version="1.0" encoding="utf-8"?>
<comments xmlns="http://schemas.openxmlformats.org/spreadsheetml/2006/main">
  <authors>
    <author>Gloria Caskey</author>
  </authors>
  <commentList>
    <comment ref="E48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 from 3510 MF rebates of $700,000</t>
        </r>
      </text>
    </comment>
    <comment ref="E41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shifted to 3517 SF Rebates in amount of $700,000</t>
        </r>
      </text>
    </comment>
  </commentList>
</comments>
</file>

<file path=xl/sharedStrings.xml><?xml version="1.0" encoding="utf-8"?>
<sst xmlns="http://schemas.openxmlformats.org/spreadsheetml/2006/main" count="193" uniqueCount="169">
  <si>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</si>
  <si>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</si>
  <si>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</si>
  <si>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</si>
  <si>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</si>
  <si>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</si>
  <si>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</si>
  <si>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</si>
  <si>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</si>
  <si>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</si>
  <si>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</si>
  <si>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</si>
  <si>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</si>
  <si>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</si>
  <si>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</si>
  <si>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</si>
  <si>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</si>
  <si>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</si>
  <si>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</si>
  <si>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</si>
  <si>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</si>
  <si>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</si>
  <si>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</si>
  <si>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</si>
  <si>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</si>
  <si>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</si>
  <si>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</si>
  <si>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</si>
  <si>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</si>
  <si>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</si>
  <si>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</si>
  <si>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</si>
  <si>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</si>
  <si>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</si>
  <si>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</si>
  <si>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</si>
  <si>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</si>
  <si>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</si>
  <si>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</si>
  <si>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</si>
  <si>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</si>
  <si>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</si>
  <si>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</si>
  <si>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</si>
  <si>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</si>
  <si>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</si>
  <si>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</si>
  <si>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</si>
  <si>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</si>
  <si>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</si>
  <si>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</si>
  <si>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</si>
  <si>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</si>
  <si>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</si>
  <si>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</si>
  <si>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</si>
  <si>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</si>
  <si>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</si>
  <si>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</si>
  <si>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</si>
  <si>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</si>
  <si>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</si>
  <si>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</si>
  <si>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</si>
  <si>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</si>
  <si>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</si>
  <si>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</si>
  <si>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</si>
  <si>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</si>
  <si>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</si>
  <si>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</si>
  <si>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</si>
  <si>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</si>
  <si>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</si>
  <si>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</si>
  <si>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</si>
  <si>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</si>
  <si>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</si>
  <si>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</si>
  <si>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</si>
  <si>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</si>
  <si>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</si>
  <si>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</si>
  <si>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</si>
  <si>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</si>
  <si>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</si>
  <si>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</si>
  <si>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</si>
  <si>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</si>
  <si>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</si>
  <si>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</si>
  <si>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</si>
  <si>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</si>
  <si>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</si>
  <si>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</si>
  <si>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</si>
  <si>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</si>
  <si>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</si>
  <si>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</si>
  <si>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</si>
  <si>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</si>
  <si>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</si>
  <si>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</si>
  <si>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</si>
  <si>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</si>
  <si>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</si>
  <si>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</si>
  <si>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</si>
  <si>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</si>
  <si>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</si>
  <si>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</si>
  <si>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</si>
  <si>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</si>
  <si>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</si>
  <si>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</si>
  <si>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</si>
  <si>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</si>
  <si>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</si>
  <si>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</si>
  <si>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</si>
  <si>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</si>
  <si>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</si>
  <si>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</si>
  <si>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</si>
  <si>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</si>
  <si>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</si>
  <si>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</si>
  <si>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</si>
  <si>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</si>
  <si>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</si>
  <si>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</si>
  <si>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</si>
  <si>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</si>
  <si>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</si>
  <si>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</si>
  <si>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</si>
  <si>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</si>
  <si>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</si>
  <si>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</si>
  <si>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</si>
  <si>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</si>
  <si>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</si>
  <si>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</si>
  <si>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</si>
  <si>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</si>
  <si>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</si>
  <si>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</si>
  <si>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</si>
  <si>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</si>
  <si>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</si>
  <si>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</si>
  <si>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</si>
  <si>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</si>
  <si>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</si>
  <si>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3P EDC Domestic Hot Water</t>
  </si>
  <si>
    <t>3P Demand Based Ventilation Program</t>
  </si>
  <si>
    <t>SCG3544</t>
  </si>
  <si>
    <t>SCG3545</t>
  </si>
  <si>
    <t>3P Custom Language Efficiency Outreach Program</t>
  </si>
  <si>
    <t>3P Benningfield Group - Advanced Water Heater Technology</t>
  </si>
  <si>
    <t>SCG3546</t>
  </si>
  <si>
    <t>SCG3549</t>
  </si>
  <si>
    <t>3P Envinta - Energy Challenger</t>
  </si>
  <si>
    <t>Report Month:  May 2008</t>
  </si>
  <si>
    <t>SCG3547</t>
  </si>
  <si>
    <t>3P Energy Efficient Smart Controls for Comm Pools &amp; Spas</t>
  </si>
  <si>
    <t>SCG3548</t>
  </si>
  <si>
    <t>3P Upstream Hi-Efficiency Water Heater Rebates</t>
  </si>
  <si>
    <t>3P Multifamily Direct Therm Savings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</si>
</sst>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6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21" applyFont="1" applyFill="1" applyAlignment="1">
      <alignment/>
      <protection/>
    </xf>
    <xf numFmtId="167" fontId="0" fillId="0" borderId="7" xfId="15" applyNumberFormat="1" applyFont="1" applyFill="1" applyBorder="1" applyAlignment="1">
      <alignment horizontal="center"/>
    </xf>
    <xf numFmtId="167" fontId="3" fillId="0" borderId="7" xfId="15" applyNumberFormat="1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 wrapText="1"/>
    </xf>
    <xf numFmtId="0" fontId="8" fillId="3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9" fillId="3" borderId="5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1" xfId="0" applyFont="1" applyFill="1" applyBorder="1" applyAlignment="1">
      <alignment horizontal="left"/>
    </xf>
    <xf numFmtId="0" fontId="6" fillId="3" borderId="52" xfId="22" applyFont="1" applyFill="1" applyBorder="1" applyAlignment="1" applyProtection="1">
      <alignment horizontal="center" wrapText="1"/>
      <protection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="75" zoomScaleNormal="75" workbookViewId="0" topLeftCell="A1">
      <pane xSplit="9" ySplit="6" topLeftCell="T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3.8515625" style="0" customWidth="1"/>
    <col min="4" max="4" width="16.00390625" style="0" bestFit="1" customWidth="1"/>
    <col min="5" max="5" width="16.00390625" style="0" customWidth="1"/>
    <col min="6" max="6" width="17.421875" style="0" customWidth="1"/>
    <col min="7" max="7" width="18.00390625" style="0" customWidth="1"/>
    <col min="8" max="8" width="14.00390625" style="0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125" customWidth="1"/>
    <col min="25" max="25" width="9.140625" style="125" customWidth="1"/>
    <col min="26" max="26" width="9.8515625" style="125" bestFit="1" customWidth="1"/>
    <col min="27" max="27" width="11.28125" style="125" bestFit="1" customWidth="1"/>
    <col min="28" max="16384" width="9.140625" style="125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23" s="154" customFormat="1" ht="15.75">
      <c r="A3" s="21" t="s">
        <v>163</v>
      </c>
      <c r="B3" s="21"/>
      <c r="C3" s="21"/>
      <c r="D3" s="21"/>
      <c r="E3" s="21"/>
      <c r="F3" s="21"/>
      <c r="G3" s="21"/>
      <c r="H3" s="2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54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7" customFormat="1" ht="34.5" customHeight="1" thickBot="1">
      <c r="A5" s="165" t="s">
        <v>0</v>
      </c>
      <c r="B5" s="163" t="s">
        <v>1</v>
      </c>
      <c r="C5" s="56" t="s">
        <v>63</v>
      </c>
      <c r="D5" s="159" t="s">
        <v>31</v>
      </c>
      <c r="E5" s="159"/>
      <c r="F5" s="159"/>
      <c r="G5" s="159"/>
      <c r="H5" s="159"/>
      <c r="I5" s="31"/>
      <c r="J5" s="159" t="s">
        <v>25</v>
      </c>
      <c r="K5" s="159"/>
      <c r="L5" s="159"/>
      <c r="M5" s="159"/>
      <c r="N5" s="31"/>
      <c r="O5" s="159" t="s">
        <v>26</v>
      </c>
      <c r="P5" s="159"/>
      <c r="Q5" s="159"/>
      <c r="R5" s="159"/>
      <c r="S5" s="31"/>
      <c r="T5" s="159" t="s">
        <v>30</v>
      </c>
      <c r="U5" s="159"/>
      <c r="V5" s="159"/>
      <c r="W5" s="160"/>
    </row>
    <row r="6" spans="1:23" ht="60.75" thickBot="1">
      <c r="A6" s="166"/>
      <c r="B6" s="164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2551802.3046939964</v>
      </c>
      <c r="G7" s="12">
        <v>109079.09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158</v>
      </c>
      <c r="C8" s="34"/>
      <c r="D8" s="52">
        <v>455181</v>
      </c>
      <c r="E8" s="13">
        <v>456851.171875</v>
      </c>
      <c r="F8" s="12">
        <v>256863.52852034</v>
      </c>
      <c r="G8" s="12">
        <v>687.84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876149.7578125</v>
      </c>
      <c r="F9" s="12">
        <v>372632.0272765168</v>
      </c>
      <c r="G9" s="12">
        <v>3576.96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22235.2</v>
      </c>
      <c r="V9" s="141">
        <v>0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538334.6688421641</v>
      </c>
      <c r="G10" s="12">
        <v>2273.14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0</v>
      </c>
      <c r="V10" s="141">
        <v>0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710174.3885719307</v>
      </c>
      <c r="G11" s="12">
        <v>971.93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462825.5041760773</v>
      </c>
      <c r="G12" s="12">
        <v>13015.15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13142.1328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2395041.597748457</v>
      </c>
      <c r="G13" s="12">
        <v>4230.58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0</v>
      </c>
      <c r="V13" s="141">
        <v>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56621.88227492377</v>
      </c>
      <c r="G14" s="12">
        <v>2161.05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2502126.3200847795</v>
      </c>
      <c r="G15" s="12">
        <v>1826584.02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121790.4884</v>
      </c>
      <c r="V15" s="141">
        <v>0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1607523.7993809737</v>
      </c>
      <c r="G16" s="12">
        <v>116201.94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1369342.6678214306</v>
      </c>
      <c r="G17" s="12">
        <v>133162.15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2">
        <v>13775.531819279404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442901.07878913154</v>
      </c>
      <c r="G19" s="12">
        <v>39433.25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156</v>
      </c>
      <c r="B20" s="49" t="s">
        <v>154</v>
      </c>
      <c r="C20" s="34"/>
      <c r="D20" s="52">
        <v>776616</v>
      </c>
      <c r="E20" s="13">
        <v>776616</v>
      </c>
      <c r="F20" s="12">
        <v>191353.87</v>
      </c>
      <c r="G20" s="12">
        <v>14311.66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11060</v>
      </c>
      <c r="V20" s="141">
        <v>0</v>
      </c>
      <c r="W20" s="27">
        <v>0</v>
      </c>
    </row>
    <row r="21" spans="1:23" ht="12.75">
      <c r="A21" s="2" t="s">
        <v>157</v>
      </c>
      <c r="B21" s="49" t="s">
        <v>155</v>
      </c>
      <c r="C21" s="34"/>
      <c r="D21" s="52">
        <v>189600</v>
      </c>
      <c r="E21" s="13">
        <v>189600</v>
      </c>
      <c r="F21" s="12">
        <v>13456.32</v>
      </c>
      <c r="G21" s="12">
        <v>1058.72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ht="12.75">
      <c r="A22" s="2" t="s">
        <v>160</v>
      </c>
      <c r="B22" s="49" t="s">
        <v>159</v>
      </c>
      <c r="C22" s="34"/>
      <c r="D22" s="52">
        <v>404525</v>
      </c>
      <c r="E22" s="13">
        <v>404525</v>
      </c>
      <c r="F22" s="12">
        <v>104325.09</v>
      </c>
      <c r="G22" s="12">
        <v>827.06</v>
      </c>
      <c r="H22" s="12">
        <v>0</v>
      </c>
      <c r="I22" s="34"/>
      <c r="J22" s="44"/>
      <c r="K22" s="16"/>
      <c r="L22" s="16"/>
      <c r="M22" s="24"/>
      <c r="N22" s="34"/>
      <c r="O22" s="28"/>
      <c r="P22" s="19"/>
      <c r="Q22" s="19"/>
      <c r="R22" s="38"/>
      <c r="S22" s="34"/>
      <c r="T22" s="27"/>
      <c r="U22" s="141">
        <v>0</v>
      </c>
      <c r="V22" s="141">
        <v>0</v>
      </c>
      <c r="W22" s="27">
        <v>0</v>
      </c>
    </row>
    <row r="23" spans="1:23" ht="12.75">
      <c r="A23" s="2" t="s">
        <v>164</v>
      </c>
      <c r="B23" s="49" t="s">
        <v>165</v>
      </c>
      <c r="C23" s="34"/>
      <c r="D23" s="52">
        <v>1000000</v>
      </c>
      <c r="E23" s="13">
        <v>1000000</v>
      </c>
      <c r="F23" s="12">
        <v>143391.16</v>
      </c>
      <c r="G23" s="12">
        <v>143391.16</v>
      </c>
      <c r="H23" s="12">
        <v>0</v>
      </c>
      <c r="I23" s="34"/>
      <c r="J23" s="44"/>
      <c r="K23" s="16"/>
      <c r="L23" s="16"/>
      <c r="M23" s="24"/>
      <c r="N23" s="34"/>
      <c r="O23" s="28"/>
      <c r="P23" s="19"/>
      <c r="Q23" s="19"/>
      <c r="R23" s="38"/>
      <c r="S23" s="34"/>
      <c r="T23" s="27"/>
      <c r="U23" s="141">
        <v>0</v>
      </c>
      <c r="V23" s="141">
        <v>0</v>
      </c>
      <c r="W23" s="27"/>
    </row>
    <row r="24" spans="1:23" ht="12.75">
      <c r="A24" s="2" t="s">
        <v>166</v>
      </c>
      <c r="B24" s="49" t="s">
        <v>167</v>
      </c>
      <c r="C24" s="34"/>
      <c r="D24" s="52">
        <v>1745974</v>
      </c>
      <c r="E24" s="13">
        <v>1745974</v>
      </c>
      <c r="F24" s="12">
        <v>39866.92</v>
      </c>
      <c r="G24" s="12">
        <v>39866.92</v>
      </c>
      <c r="H24" s="12">
        <v>0</v>
      </c>
      <c r="I24" s="34"/>
      <c r="J24" s="44"/>
      <c r="K24" s="16"/>
      <c r="L24" s="16"/>
      <c r="M24" s="24"/>
      <c r="N24" s="34"/>
      <c r="O24" s="28"/>
      <c r="P24" s="19"/>
      <c r="Q24" s="19"/>
      <c r="R24" s="38"/>
      <c r="S24" s="34"/>
      <c r="T24" s="27"/>
      <c r="U24" s="141">
        <v>0</v>
      </c>
      <c r="V24" s="141">
        <v>0</v>
      </c>
      <c r="W24" s="27"/>
    </row>
    <row r="25" spans="1:23" ht="12.75">
      <c r="A25" s="2"/>
      <c r="B25" s="49" t="s">
        <v>168</v>
      </c>
      <c r="C25" s="34"/>
      <c r="D25" s="52">
        <v>2054231</v>
      </c>
      <c r="E25" s="13">
        <v>2054231</v>
      </c>
      <c r="F25" s="12">
        <v>80000</v>
      </c>
      <c r="G25" s="12">
        <v>80000</v>
      </c>
      <c r="H25" s="12">
        <v>0</v>
      </c>
      <c r="I25" s="34"/>
      <c r="J25" s="44"/>
      <c r="K25" s="16"/>
      <c r="L25" s="16"/>
      <c r="M25" s="24"/>
      <c r="N25" s="34"/>
      <c r="O25" s="28"/>
      <c r="P25" s="19"/>
      <c r="Q25" s="19"/>
      <c r="R25" s="38"/>
      <c r="S25" s="34"/>
      <c r="T25" s="27"/>
      <c r="U25" s="141">
        <v>0</v>
      </c>
      <c r="V25" s="141">
        <v>0</v>
      </c>
      <c r="W25" s="27"/>
    </row>
    <row r="26" spans="1:23" ht="12.75">
      <c r="A26" s="115" t="s">
        <v>80</v>
      </c>
      <c r="B26" s="116" t="s">
        <v>115</v>
      </c>
      <c r="C26" s="34"/>
      <c r="D26" s="117">
        <v>750000</v>
      </c>
      <c r="E26" s="118">
        <v>735134.3019076432</v>
      </c>
      <c r="F26" s="12">
        <v>158149.4508842732</v>
      </c>
      <c r="G26" s="12">
        <v>8278.831914588402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144000</v>
      </c>
      <c r="U26" s="141">
        <v>2081.1447</v>
      </c>
      <c r="V26" s="141">
        <v>0</v>
      </c>
      <c r="W26" s="27">
        <v>0</v>
      </c>
    </row>
    <row r="27" spans="1:23" ht="12.75">
      <c r="A27" s="115" t="s">
        <v>81</v>
      </c>
      <c r="B27" s="116" t="s">
        <v>116</v>
      </c>
      <c r="C27" s="34"/>
      <c r="D27" s="117">
        <v>2000000</v>
      </c>
      <c r="E27" s="118">
        <v>1960360.9202016862</v>
      </c>
      <c r="F27" s="12">
        <v>352950.9323200071</v>
      </c>
      <c r="G27" s="12">
        <v>9285.253094237767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559200</v>
      </c>
      <c r="U27" s="141">
        <v>69155.2</v>
      </c>
      <c r="V27" s="141">
        <v>0</v>
      </c>
      <c r="W27" s="27">
        <v>0</v>
      </c>
    </row>
    <row r="28" spans="1:23" ht="12.75">
      <c r="A28" s="115" t="s">
        <v>82</v>
      </c>
      <c r="B28" s="116" t="s">
        <v>117</v>
      </c>
      <c r="C28" s="34"/>
      <c r="D28" s="117">
        <v>631000</v>
      </c>
      <c r="E28" s="118">
        <v>618494.4463886861</v>
      </c>
      <c r="F28" s="12">
        <v>118237.83981615285</v>
      </c>
      <c r="G28" s="12">
        <v>12248.578329167081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175200</v>
      </c>
      <c r="U28" s="141">
        <v>0</v>
      </c>
      <c r="V28" s="141">
        <v>0</v>
      </c>
      <c r="W28" s="27">
        <v>0</v>
      </c>
    </row>
    <row r="29" spans="1:23" ht="12.75">
      <c r="A29" s="115" t="s">
        <v>83</v>
      </c>
      <c r="B29" s="116" t="s">
        <v>118</v>
      </c>
      <c r="C29" s="34"/>
      <c r="D29" s="117">
        <v>900000</v>
      </c>
      <c r="E29" s="118">
        <v>882161.5093882323</v>
      </c>
      <c r="F29" s="12">
        <v>312612.1287929039</v>
      </c>
      <c r="G29" s="12">
        <v>9350.730140453476</v>
      </c>
      <c r="H29" s="12">
        <v>0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4000000</v>
      </c>
      <c r="U29" s="141">
        <v>3317500</v>
      </c>
      <c r="V29" s="141">
        <v>97500</v>
      </c>
      <c r="W29" s="27">
        <v>0</v>
      </c>
    </row>
    <row r="30" spans="1:23" ht="12.75">
      <c r="A30" s="115" t="s">
        <v>84</v>
      </c>
      <c r="B30" s="116" t="s">
        <v>119</v>
      </c>
      <c r="C30" s="34"/>
      <c r="D30" s="117">
        <v>1299000</v>
      </c>
      <c r="E30" s="118">
        <v>1273247.4681098768</v>
      </c>
      <c r="F30" s="12">
        <v>397907.1672451436</v>
      </c>
      <c r="G30" s="12">
        <v>1530.016870846427</v>
      </c>
      <c r="H30" s="12">
        <v>0</v>
      </c>
      <c r="I30" s="34"/>
      <c r="J30" s="119"/>
      <c r="K30" s="120"/>
      <c r="L30" s="120"/>
      <c r="M30" s="121"/>
      <c r="N30" s="34"/>
      <c r="O30" s="122"/>
      <c r="P30" s="123"/>
      <c r="Q30" s="123"/>
      <c r="R30" s="124"/>
      <c r="S30" s="34"/>
      <c r="T30" s="27">
        <v>2541910.32</v>
      </c>
      <c r="U30" s="141">
        <v>643290.048</v>
      </c>
      <c r="V30" s="141">
        <v>0</v>
      </c>
      <c r="W30" s="27">
        <v>0</v>
      </c>
    </row>
    <row r="31" spans="1:23" ht="12.75">
      <c r="A31" s="115" t="s">
        <v>85</v>
      </c>
      <c r="B31" s="116" t="s">
        <v>120</v>
      </c>
      <c r="C31" s="34"/>
      <c r="D31" s="117">
        <v>456000</v>
      </c>
      <c r="E31" s="118">
        <v>446961.65274967434</v>
      </c>
      <c r="F31" s="12">
        <v>94969.7010714692</v>
      </c>
      <c r="G31" s="12">
        <v>1811.6626172657523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68000</v>
      </c>
      <c r="U31" s="141">
        <v>0</v>
      </c>
      <c r="V31" s="141">
        <v>0</v>
      </c>
      <c r="W31" s="27">
        <v>0</v>
      </c>
    </row>
    <row r="32" spans="1:23" ht="12.75">
      <c r="A32" s="115" t="s">
        <v>86</v>
      </c>
      <c r="B32" s="116" t="s">
        <v>121</v>
      </c>
      <c r="C32" s="34"/>
      <c r="D32" s="117">
        <v>1374000</v>
      </c>
      <c r="E32" s="118">
        <v>1346766.0405529803</v>
      </c>
      <c r="F32" s="12">
        <v>292516.93426859967</v>
      </c>
      <c r="G32" s="12">
        <v>4790.959524689448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41">
        <v>0</v>
      </c>
      <c r="V32" s="141">
        <v>0</v>
      </c>
      <c r="W32" s="27">
        <v>0</v>
      </c>
    </row>
    <row r="33" spans="1:23" ht="12.75">
      <c r="A33" s="115" t="s">
        <v>87</v>
      </c>
      <c r="B33" s="116" t="s">
        <v>122</v>
      </c>
      <c r="C33" s="34"/>
      <c r="D33" s="117">
        <v>8750000</v>
      </c>
      <c r="E33" s="118">
        <v>8579843.542459901</v>
      </c>
      <c r="F33" s="12">
        <v>4628209.101313911</v>
      </c>
      <c r="G33" s="12">
        <v>185316.19989188397</v>
      </c>
      <c r="H33" s="12">
        <v>3273500</v>
      </c>
      <c r="I33" s="34"/>
      <c r="J33" s="119"/>
      <c r="K33" s="120"/>
      <c r="L33" s="120"/>
      <c r="M33" s="157"/>
      <c r="N33" s="34"/>
      <c r="O33" s="122"/>
      <c r="P33" s="123"/>
      <c r="Q33" s="123"/>
      <c r="R33" s="158"/>
      <c r="S33" s="34"/>
      <c r="T33" s="27">
        <v>220489.32</v>
      </c>
      <c r="U33" s="141">
        <v>111425.164</v>
      </c>
      <c r="V33" s="141">
        <v>856.648</v>
      </c>
      <c r="W33" s="27">
        <v>319991.132</v>
      </c>
    </row>
    <row r="34" spans="1:23" ht="12.75">
      <c r="A34" s="115" t="s">
        <v>88</v>
      </c>
      <c r="B34" s="116" t="s">
        <v>123</v>
      </c>
      <c r="C34" s="34"/>
      <c r="D34" s="117">
        <v>6450000</v>
      </c>
      <c r="E34" s="118">
        <v>6323690.719064269</v>
      </c>
      <c r="F34" s="12">
        <v>4533187.238975257</v>
      </c>
      <c r="G34" s="12">
        <v>216547.290511794</v>
      </c>
      <c r="H34" s="12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1145000</v>
      </c>
      <c r="U34" s="141">
        <v>4203268.08</v>
      </c>
      <c r="V34" s="141">
        <v>0</v>
      </c>
      <c r="W34" s="27">
        <v>0</v>
      </c>
    </row>
    <row r="35" spans="1:23" ht="12.75">
      <c r="A35" s="115" t="s">
        <v>89</v>
      </c>
      <c r="B35" s="116" t="s">
        <v>124</v>
      </c>
      <c r="C35" s="34"/>
      <c r="D35" s="117">
        <v>3000000</v>
      </c>
      <c r="E35" s="118">
        <v>2940536.963562266</v>
      </c>
      <c r="F35" s="12">
        <v>1869246.3419293603</v>
      </c>
      <c r="G35" s="12">
        <v>89329.88962924389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0</v>
      </c>
      <c r="U35" s="141">
        <v>0</v>
      </c>
      <c r="V35" s="141">
        <v>0</v>
      </c>
      <c r="W35" s="27">
        <v>0</v>
      </c>
    </row>
    <row r="36" spans="1:23" ht="12.75">
      <c r="A36" s="115" t="s">
        <v>90</v>
      </c>
      <c r="B36" s="116" t="s">
        <v>125</v>
      </c>
      <c r="C36" s="34"/>
      <c r="D36" s="117">
        <v>3000000</v>
      </c>
      <c r="E36" s="118">
        <v>2940537.181061222</v>
      </c>
      <c r="F36" s="12">
        <v>1644898.0970573418</v>
      </c>
      <c r="G36" s="12">
        <v>75655.11023428694</v>
      </c>
      <c r="H36" s="12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0</v>
      </c>
      <c r="U36" s="141">
        <v>0</v>
      </c>
      <c r="V36" s="141">
        <v>0</v>
      </c>
      <c r="W36" s="27">
        <v>0</v>
      </c>
    </row>
    <row r="37" spans="1:23" ht="12.75">
      <c r="A37" s="115" t="s">
        <v>91</v>
      </c>
      <c r="B37" s="116" t="s">
        <v>126</v>
      </c>
      <c r="C37" s="34"/>
      <c r="D37" s="117">
        <v>22101237</v>
      </c>
      <c r="E37" s="118">
        <v>21673195.02620414</v>
      </c>
      <c r="F37" s="12">
        <v>13131930.455572112</v>
      </c>
      <c r="G37" s="12">
        <v>662964.8959927718</v>
      </c>
      <c r="H37" s="12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11409122.798400002</v>
      </c>
      <c r="U37" s="141">
        <v>24833858.8037</v>
      </c>
      <c r="V37" s="141">
        <v>2611275.08256</v>
      </c>
      <c r="W37" s="27">
        <v>0</v>
      </c>
    </row>
    <row r="38" spans="1:23" ht="12.75">
      <c r="A38" s="115" t="s">
        <v>92</v>
      </c>
      <c r="B38" s="116" t="s">
        <v>127</v>
      </c>
      <c r="C38" s="34"/>
      <c r="D38" s="117">
        <v>6039129</v>
      </c>
      <c r="E38" s="118">
        <v>6039129</v>
      </c>
      <c r="F38" s="12">
        <v>3769857.31</v>
      </c>
      <c r="G38" s="12">
        <v>0</v>
      </c>
      <c r="H38" s="12">
        <v>0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0</v>
      </c>
      <c r="U38" s="141">
        <v>0</v>
      </c>
      <c r="V38" s="141">
        <v>0</v>
      </c>
      <c r="W38" s="27">
        <v>0</v>
      </c>
    </row>
    <row r="39" spans="1:23" ht="12.75">
      <c r="A39" s="115" t="s">
        <v>93</v>
      </c>
      <c r="B39" s="116" t="s">
        <v>128</v>
      </c>
      <c r="C39" s="34"/>
      <c r="D39" s="117">
        <v>1900000</v>
      </c>
      <c r="E39" s="118">
        <v>1862569.129527958</v>
      </c>
      <c r="F39" s="12">
        <v>1374820.8235950982</v>
      </c>
      <c r="G39" s="12">
        <v>43367.50156836383</v>
      </c>
      <c r="H39" s="12">
        <v>0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0</v>
      </c>
      <c r="U39" s="141">
        <v>0</v>
      </c>
      <c r="V39" s="141">
        <v>0</v>
      </c>
      <c r="W39" s="27">
        <v>0</v>
      </c>
    </row>
    <row r="40" spans="1:23" ht="12.75">
      <c r="A40" s="115" t="s">
        <v>94</v>
      </c>
      <c r="B40" s="116" t="s">
        <v>129</v>
      </c>
      <c r="C40" s="34"/>
      <c r="D40" s="117">
        <v>1500000</v>
      </c>
      <c r="E40" s="118">
        <v>1470268.5952309498</v>
      </c>
      <c r="F40" s="12">
        <v>253530.23383953318</v>
      </c>
      <c r="G40" s="12">
        <v>3617.0404861169363</v>
      </c>
      <c r="H40" s="12">
        <v>0</v>
      </c>
      <c r="I40" s="34"/>
      <c r="J40" s="119"/>
      <c r="K40" s="120"/>
      <c r="L40" s="120"/>
      <c r="M40" s="121"/>
      <c r="N40" s="34"/>
      <c r="O40" s="122"/>
      <c r="P40" s="123"/>
      <c r="Q40" s="123"/>
      <c r="R40" s="124"/>
      <c r="S40" s="34"/>
      <c r="T40" s="27">
        <v>456000</v>
      </c>
      <c r="U40" s="141">
        <v>273905.6</v>
      </c>
      <c r="V40" s="141">
        <v>0</v>
      </c>
      <c r="W40" s="27">
        <v>0</v>
      </c>
    </row>
    <row r="41" spans="1:23" ht="12.75">
      <c r="A41" s="115" t="s">
        <v>95</v>
      </c>
      <c r="B41" s="116" t="s">
        <v>130</v>
      </c>
      <c r="C41" s="34"/>
      <c r="D41" s="117">
        <v>9500000</v>
      </c>
      <c r="E41" s="118">
        <f>9315899.67264264-700000</f>
        <v>8615899.67264264</v>
      </c>
      <c r="F41" s="12">
        <v>3108302.3519586134</v>
      </c>
      <c r="G41" s="12">
        <v>114955.99080750498</v>
      </c>
      <c r="H41" s="12">
        <v>0</v>
      </c>
      <c r="I41" s="34"/>
      <c r="J41" s="119"/>
      <c r="K41" s="120"/>
      <c r="L41" s="120"/>
      <c r="M41" s="121"/>
      <c r="N41" s="34"/>
      <c r="O41" s="122"/>
      <c r="P41" s="123"/>
      <c r="Q41" s="123"/>
      <c r="R41" s="124"/>
      <c r="S41" s="34"/>
      <c r="T41" s="27">
        <v>5150641.791739</v>
      </c>
      <c r="U41" s="141">
        <v>1616899.9416</v>
      </c>
      <c r="V41" s="141">
        <v>62142.2335</v>
      </c>
      <c r="W41" s="27">
        <v>0</v>
      </c>
    </row>
    <row r="42" spans="1:23" ht="12.75">
      <c r="A42" s="115" t="s">
        <v>142</v>
      </c>
      <c r="B42" s="116" t="s">
        <v>143</v>
      </c>
      <c r="C42" s="34"/>
      <c r="D42" s="117">
        <v>10500000</v>
      </c>
      <c r="E42" s="118">
        <v>10297012.014815034</v>
      </c>
      <c r="F42" s="12">
        <v>3054768.435181126</v>
      </c>
      <c r="G42" s="12">
        <v>82746.76684537313</v>
      </c>
      <c r="H42" s="12">
        <v>1488282</v>
      </c>
      <c r="I42" s="34"/>
      <c r="J42" s="119"/>
      <c r="K42" s="120"/>
      <c r="L42" s="120"/>
      <c r="M42" s="121"/>
      <c r="N42" s="34"/>
      <c r="O42" s="122"/>
      <c r="P42" s="123"/>
      <c r="Q42" s="123"/>
      <c r="R42" s="124"/>
      <c r="S42" s="34"/>
      <c r="T42" s="27">
        <v>8308125.5660000015</v>
      </c>
      <c r="U42" s="141">
        <v>1898562.56</v>
      </c>
      <c r="V42" s="141">
        <v>0</v>
      </c>
      <c r="W42" s="27">
        <v>3928259</v>
      </c>
    </row>
    <row r="43" spans="1:23" ht="12.75">
      <c r="A43" s="115" t="s">
        <v>96</v>
      </c>
      <c r="B43" s="116" t="s">
        <v>131</v>
      </c>
      <c r="C43" s="34"/>
      <c r="D43" s="117">
        <v>26846940</v>
      </c>
      <c r="E43" s="118">
        <v>26328586.392110825</v>
      </c>
      <c r="F43" s="12">
        <v>9981545.676447492</v>
      </c>
      <c r="G43" s="12">
        <v>345545.4875271991</v>
      </c>
      <c r="H43" s="12">
        <v>0</v>
      </c>
      <c r="I43" s="34"/>
      <c r="J43" s="119"/>
      <c r="K43" s="120"/>
      <c r="L43" s="120"/>
      <c r="M43" s="121"/>
      <c r="N43" s="34"/>
      <c r="O43" s="122"/>
      <c r="P43" s="123"/>
      <c r="Q43" s="123"/>
      <c r="R43" s="124"/>
      <c r="S43" s="34"/>
      <c r="T43" s="27">
        <v>18080998.560000002</v>
      </c>
      <c r="U43" s="141">
        <v>9704705.8</v>
      </c>
      <c r="V43" s="141">
        <v>232461.6</v>
      </c>
      <c r="W43" s="27">
        <v>0</v>
      </c>
    </row>
    <row r="44" spans="1:23" ht="12.75">
      <c r="A44" s="2" t="s">
        <v>97</v>
      </c>
      <c r="B44" s="49" t="s">
        <v>132</v>
      </c>
      <c r="C44" s="34"/>
      <c r="D44" s="52">
        <v>3750000</v>
      </c>
      <c r="E44" s="13">
        <v>3675672.000261725</v>
      </c>
      <c r="F44" s="12">
        <v>669593.6941778093</v>
      </c>
      <c r="G44" s="12">
        <v>25256.605241973168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0</v>
      </c>
      <c r="U44" s="141">
        <v>0</v>
      </c>
      <c r="V44" s="141">
        <v>0</v>
      </c>
      <c r="W44" s="27">
        <v>0</v>
      </c>
    </row>
    <row r="45" spans="1:23" ht="12.75">
      <c r="A45" s="2" t="s">
        <v>98</v>
      </c>
      <c r="B45" s="49" t="s">
        <v>133</v>
      </c>
      <c r="C45" s="34"/>
      <c r="D45" s="52">
        <v>150000</v>
      </c>
      <c r="E45" s="13">
        <v>147028.00881204405</v>
      </c>
      <c r="F45" s="12">
        <v>5879.594273236723</v>
      </c>
      <c r="G45" s="12">
        <v>0.490429731142342</v>
      </c>
      <c r="H45" s="12">
        <v>0</v>
      </c>
      <c r="I45" s="34"/>
      <c r="J45" s="44"/>
      <c r="K45" s="16"/>
      <c r="L45" s="16"/>
      <c r="M45" s="24"/>
      <c r="N45" s="34"/>
      <c r="O45" s="28"/>
      <c r="P45" s="19"/>
      <c r="Q45" s="19"/>
      <c r="R45" s="38"/>
      <c r="S45" s="34"/>
      <c r="T45" s="27">
        <v>72000</v>
      </c>
      <c r="U45" s="141">
        <v>0</v>
      </c>
      <c r="V45" s="141">
        <v>0</v>
      </c>
      <c r="W45" s="27">
        <v>0</v>
      </c>
    </row>
    <row r="46" spans="1:23" ht="12.75">
      <c r="A46" s="2" t="s">
        <v>99</v>
      </c>
      <c r="B46" s="49" t="s">
        <v>134</v>
      </c>
      <c r="C46" s="34"/>
      <c r="D46" s="52">
        <v>360000</v>
      </c>
      <c r="E46" s="13">
        <v>352864.4580071351</v>
      </c>
      <c r="F46" s="12">
        <v>314984.65222901746</v>
      </c>
      <c r="G46" s="12">
        <v>18831.44143256016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0</v>
      </c>
      <c r="U46" s="141">
        <v>0</v>
      </c>
      <c r="V46" s="141">
        <v>0</v>
      </c>
      <c r="W46" s="27">
        <v>0</v>
      </c>
    </row>
    <row r="47" spans="1:23" ht="12.75">
      <c r="A47" s="2" t="s">
        <v>100</v>
      </c>
      <c r="B47" s="49" t="s">
        <v>135</v>
      </c>
      <c r="C47" s="34"/>
      <c r="D47" s="52">
        <v>900000</v>
      </c>
      <c r="E47" s="13">
        <v>882161.1575439866</v>
      </c>
      <c r="F47" s="12">
        <v>71807.91729582693</v>
      </c>
      <c r="G47" s="12">
        <v>5.989654376932777</v>
      </c>
      <c r="H47" s="12">
        <v>0</v>
      </c>
      <c r="I47" s="34"/>
      <c r="J47" s="44"/>
      <c r="K47" s="16"/>
      <c r="L47" s="16"/>
      <c r="M47" s="24"/>
      <c r="N47" s="34"/>
      <c r="O47" s="28"/>
      <c r="P47" s="19"/>
      <c r="Q47" s="19"/>
      <c r="R47" s="38"/>
      <c r="S47" s="34"/>
      <c r="T47" s="27">
        <v>202038.33964444447</v>
      </c>
      <c r="U47" s="141">
        <v>0</v>
      </c>
      <c r="V47" s="141">
        <v>0</v>
      </c>
      <c r="W47" s="27">
        <v>0</v>
      </c>
    </row>
    <row r="48" spans="1:25" ht="12.75">
      <c r="A48" s="115" t="s">
        <v>101</v>
      </c>
      <c r="B48" s="116" t="s">
        <v>136</v>
      </c>
      <c r="C48" s="34"/>
      <c r="D48" s="117">
        <v>19500000</v>
      </c>
      <c r="E48" s="118">
        <f>19124553.1990983+700000</f>
        <v>19824553.1990983</v>
      </c>
      <c r="F48" s="12">
        <v>11029205.777156694</v>
      </c>
      <c r="G48" s="12">
        <v>756480.950147243</v>
      </c>
      <c r="H48" s="12">
        <v>0</v>
      </c>
      <c r="I48" s="34"/>
      <c r="J48" s="119"/>
      <c r="K48" s="120"/>
      <c r="L48" s="120"/>
      <c r="M48" s="121"/>
      <c r="N48" s="34"/>
      <c r="O48" s="122"/>
      <c r="P48" s="123"/>
      <c r="Q48" s="123"/>
      <c r="R48" s="124"/>
      <c r="S48" s="34"/>
      <c r="T48" s="27">
        <v>4689313.70786528</v>
      </c>
      <c r="U48" s="141">
        <v>1908396.0943</v>
      </c>
      <c r="V48" s="141">
        <v>124486.2005</v>
      </c>
      <c r="W48" s="27">
        <v>0</v>
      </c>
      <c r="Y48" s="126"/>
    </row>
    <row r="49" spans="1:23" ht="12.75">
      <c r="A49" s="2" t="s">
        <v>102</v>
      </c>
      <c r="B49" s="49" t="s">
        <v>137</v>
      </c>
      <c r="C49" s="34"/>
      <c r="D49" s="52">
        <v>3060000</v>
      </c>
      <c r="E49" s="13">
        <v>2999348.3345086435</v>
      </c>
      <c r="F49" s="12">
        <v>1921110.7621286192</v>
      </c>
      <c r="G49" s="12">
        <v>191439.56882414932</v>
      </c>
      <c r="H49" s="12">
        <v>0</v>
      </c>
      <c r="I49" s="34"/>
      <c r="J49" s="44"/>
      <c r="K49" s="16"/>
      <c r="L49" s="16"/>
      <c r="M49" s="24"/>
      <c r="N49" s="34"/>
      <c r="O49" s="28"/>
      <c r="P49" s="19"/>
      <c r="Q49" s="19"/>
      <c r="R49" s="38"/>
      <c r="S49" s="34"/>
      <c r="T49" s="27">
        <v>856800</v>
      </c>
      <c r="U49" s="141">
        <v>51855.2</v>
      </c>
      <c r="V49" s="141">
        <v>0</v>
      </c>
      <c r="W49" s="27">
        <v>0</v>
      </c>
    </row>
    <row r="50" spans="1:23" ht="12.75">
      <c r="A50" s="2" t="s">
        <v>103</v>
      </c>
      <c r="B50" s="49" t="s">
        <v>138</v>
      </c>
      <c r="C50" s="34"/>
      <c r="D50" s="52">
        <v>420000</v>
      </c>
      <c r="E50" s="13">
        <v>411675.204134112</v>
      </c>
      <c r="F50" s="12">
        <v>421902.3900932708</v>
      </c>
      <c r="G50" s="12">
        <v>12126.900424917067</v>
      </c>
      <c r="H50" s="12">
        <v>0</v>
      </c>
      <c r="I50" s="34"/>
      <c r="J50" s="44"/>
      <c r="K50" s="16"/>
      <c r="L50" s="16"/>
      <c r="M50" s="24"/>
      <c r="N50" s="34"/>
      <c r="O50" s="28"/>
      <c r="P50" s="19"/>
      <c r="Q50" s="19"/>
      <c r="R50" s="38"/>
      <c r="S50" s="34"/>
      <c r="T50" s="27">
        <v>0</v>
      </c>
      <c r="U50" s="141">
        <v>0</v>
      </c>
      <c r="V50" s="141">
        <v>0</v>
      </c>
      <c r="W50" s="27">
        <v>0</v>
      </c>
    </row>
    <row r="51" spans="1:23" ht="12.75">
      <c r="A51" s="142" t="s">
        <v>152</v>
      </c>
      <c r="B51" s="143" t="s">
        <v>153</v>
      </c>
      <c r="C51" s="144"/>
      <c r="D51" s="145">
        <v>2242965</v>
      </c>
      <c r="E51" s="146">
        <v>2242965</v>
      </c>
      <c r="F51" s="12">
        <v>207636.51237712975</v>
      </c>
      <c r="G51" s="12">
        <v>60612.507859262434</v>
      </c>
      <c r="H51" s="12">
        <v>0</v>
      </c>
      <c r="I51" s="144"/>
      <c r="J51" s="147"/>
      <c r="K51" s="148"/>
      <c r="L51" s="148"/>
      <c r="M51" s="149"/>
      <c r="N51" s="144"/>
      <c r="O51" s="150"/>
      <c r="P51" s="151"/>
      <c r="Q51" s="151"/>
      <c r="R51" s="152"/>
      <c r="S51" s="144"/>
      <c r="T51" s="141"/>
      <c r="U51" s="141">
        <v>0</v>
      </c>
      <c r="V51" s="141">
        <v>0</v>
      </c>
      <c r="W51" s="27">
        <v>0</v>
      </c>
    </row>
    <row r="52" spans="1:23" ht="12.75">
      <c r="A52" s="142" t="s">
        <v>161</v>
      </c>
      <c r="B52" s="143" t="s">
        <v>162</v>
      </c>
      <c r="C52" s="144"/>
      <c r="D52" s="145">
        <v>73600</v>
      </c>
      <c r="E52" s="146">
        <v>73600</v>
      </c>
      <c r="F52" s="12">
        <v>27136.53</v>
      </c>
      <c r="G52" s="12">
        <v>936.53</v>
      </c>
      <c r="H52" s="12">
        <v>0</v>
      </c>
      <c r="I52" s="144"/>
      <c r="J52" s="147"/>
      <c r="K52" s="148"/>
      <c r="L52" s="148"/>
      <c r="M52" s="149"/>
      <c r="N52" s="144"/>
      <c r="O52" s="150"/>
      <c r="P52" s="151"/>
      <c r="Q52" s="151"/>
      <c r="R52" s="152"/>
      <c r="S52" s="144"/>
      <c r="T52" s="153"/>
      <c r="U52" s="141">
        <v>0</v>
      </c>
      <c r="V52" s="141">
        <v>0</v>
      </c>
      <c r="W52" s="27">
        <v>0</v>
      </c>
    </row>
    <row r="53" spans="1:24" ht="13.5" thickBot="1">
      <c r="A53" s="3" t="s">
        <v>140</v>
      </c>
      <c r="B53" s="50" t="s">
        <v>141</v>
      </c>
      <c r="C53" s="35"/>
      <c r="D53" s="53"/>
      <c r="E53" s="14"/>
      <c r="F53" s="14"/>
      <c r="G53" s="14"/>
      <c r="H53" s="41"/>
      <c r="I53" s="35"/>
      <c r="J53" s="45"/>
      <c r="K53" s="17"/>
      <c r="L53" s="17"/>
      <c r="M53" s="25"/>
      <c r="N53" s="35"/>
      <c r="O53" s="29"/>
      <c r="P53" s="20"/>
      <c r="Q53" s="20"/>
      <c r="R53" s="39"/>
      <c r="S53" s="35"/>
      <c r="T53" s="128">
        <v>2792000</v>
      </c>
      <c r="U53" s="20">
        <f>1725527+271749.840000001</f>
        <v>1997276.840000001</v>
      </c>
      <c r="V53" s="29">
        <v>97980.98000000112</v>
      </c>
      <c r="W53" s="29">
        <v>0</v>
      </c>
      <c r="X53" s="155"/>
    </row>
    <row r="54" spans="1:27" ht="13.5" thickBot="1">
      <c r="A54" s="161" t="s">
        <v>2</v>
      </c>
      <c r="B54" s="162"/>
      <c r="C54" s="36"/>
      <c r="D54" s="54">
        <f>SUM(D7:D53)</f>
        <v>178647087</v>
      </c>
      <c r="E54" s="11">
        <f>SUM(E7:E53)</f>
        <v>169276063.5164689</v>
      </c>
      <c r="F54" s="11">
        <f>SUM(F7:F53)</f>
        <v>77599256.71</v>
      </c>
      <c r="G54" s="11">
        <f>SUM(G7:G53)</f>
        <v>5463865.810000001</v>
      </c>
      <c r="H54" s="42">
        <f>SUM(H7:H53)</f>
        <v>4761782</v>
      </c>
      <c r="I54" s="36"/>
      <c r="J54" s="46">
        <f>SUM(J7:J53)</f>
        <v>0</v>
      </c>
      <c r="K54" s="10">
        <f>SUM(K7:K53)</f>
        <v>0</v>
      </c>
      <c r="L54" s="10">
        <f>SUM(L7:L53)</f>
        <v>0</v>
      </c>
      <c r="M54" s="26">
        <f>SUM(M7:M53)</f>
        <v>0</v>
      </c>
      <c r="N54" s="36"/>
      <c r="O54" s="30">
        <f>SUM(O7:O53)</f>
        <v>0</v>
      </c>
      <c r="P54" s="8">
        <f>SUM(P7:P53)</f>
        <v>0</v>
      </c>
      <c r="Q54" s="8">
        <f>SUM(Q7:Q53)</f>
        <v>0</v>
      </c>
      <c r="R54" s="40">
        <f>SUM(R7:R53)</f>
        <v>0</v>
      </c>
      <c r="S54" s="36"/>
      <c r="T54" s="30">
        <f>SUM(T7:T53)</f>
        <v>68104978.64818686</v>
      </c>
      <c r="U54" s="8">
        <f>SUM(U7:U53)</f>
        <v>50800408.297500014</v>
      </c>
      <c r="V54" s="8">
        <f>SUM(V7:V53)</f>
        <v>3226702.744560001</v>
      </c>
      <c r="W54" s="9">
        <f>SUM(W7:W53)</f>
        <v>4248250.132</v>
      </c>
      <c r="AA54" s="155"/>
    </row>
    <row r="55" spans="20:21" ht="12.75">
      <c r="T55" s="113"/>
      <c r="U55" s="114"/>
    </row>
    <row r="56" spans="1:21" ht="12.75">
      <c r="A56" s="156"/>
      <c r="U56" s="114"/>
    </row>
    <row r="57" ht="14.25">
      <c r="A57" s="1"/>
    </row>
    <row r="58" ht="12.75">
      <c r="B58" t="s">
        <v>64</v>
      </c>
    </row>
    <row r="59" ht="12.75">
      <c r="B59" t="s">
        <v>65</v>
      </c>
    </row>
    <row r="60" ht="12.75">
      <c r="B60" t="s">
        <v>66</v>
      </c>
    </row>
  </sheetData>
  <mergeCells count="7">
    <mergeCell ref="J5:M5"/>
    <mergeCell ref="O5:R5"/>
    <mergeCell ref="T5:W5"/>
    <mergeCell ref="A54:B54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3"/>
  <colBreaks count="1" manualBreakCount="1">
    <brk id="23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May 2008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Impacts'!D54</f>
        <v>178647087</v>
      </c>
    </row>
    <row r="7" spans="1:2" ht="15">
      <c r="A7" s="81" t="s">
        <v>34</v>
      </c>
      <c r="B7" s="82">
        <f>'Program Costs &amp; Impacts'!F54</f>
        <v>77599256.71</v>
      </c>
    </row>
    <row r="8" spans="1:2" ht="15">
      <c r="A8" s="81" t="s">
        <v>35</v>
      </c>
      <c r="B8" s="82">
        <f>'Program Costs &amp; Impacts'!G54</f>
        <v>5463865.810000001</v>
      </c>
    </row>
    <row r="9" spans="1:2" ht="15.75" thickBot="1">
      <c r="A9" s="83" t="s">
        <v>39</v>
      </c>
      <c r="B9" s="84">
        <f>'Program Costs &amp; Impacts'!H54</f>
        <v>4761782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Impacts'!L54</f>
        <v>0</v>
      </c>
    </row>
    <row r="14" spans="1:2" ht="15">
      <c r="A14" s="87" t="s">
        <v>44</v>
      </c>
      <c r="B14" s="88">
        <f>'Program Costs &amp; Impacts'!Q54</f>
        <v>0</v>
      </c>
    </row>
    <row r="15" spans="1:2" ht="15">
      <c r="A15" s="87" t="s">
        <v>45</v>
      </c>
      <c r="B15" s="88">
        <f>'Program Costs &amp; Impacts'!V54</f>
        <v>3226702.744560001</v>
      </c>
    </row>
    <row r="16" spans="1:2" ht="15">
      <c r="A16" s="89" t="s">
        <v>40</v>
      </c>
      <c r="B16" s="90">
        <f>'Program Costs &amp; Impacts'!M54</f>
        <v>0</v>
      </c>
    </row>
    <row r="17" spans="1:2" ht="15">
      <c r="A17" s="89" t="s">
        <v>41</v>
      </c>
      <c r="B17" s="90">
        <f>'Program Costs &amp; Impacts'!R54</f>
        <v>0</v>
      </c>
    </row>
    <row r="18" spans="1:2" ht="15.75" thickBot="1">
      <c r="A18" s="91" t="s">
        <v>42</v>
      </c>
      <c r="B18" s="92">
        <f>'Program Costs &amp; Impacts'!W54</f>
        <v>4248250.132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67" t="s">
        <v>36</v>
      </c>
      <c r="C22" s="168"/>
      <c r="D22" s="169"/>
      <c r="E22" s="167" t="s">
        <v>55</v>
      </c>
      <c r="F22" s="168"/>
      <c r="G22" s="169"/>
      <c r="H22" s="167" t="s">
        <v>48</v>
      </c>
      <c r="I22" s="168"/>
      <c r="J22" s="169"/>
      <c r="K22" s="167" t="s">
        <v>38</v>
      </c>
      <c r="L22" s="168"/>
      <c r="M22" s="170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v>26067561.432466302</v>
      </c>
      <c r="J26" s="107">
        <f>'Program Costs &amp; Impacts'!U54-H26-I26</f>
        <v>12921545.645500015</v>
      </c>
      <c r="K26" s="110">
        <f t="shared" si="0"/>
        <v>0.8034898788798436</v>
      </c>
      <c r="L26" s="110">
        <f t="shared" si="0"/>
        <v>1.3506508514231244</v>
      </c>
      <c r="M26" s="111">
        <f t="shared" si="0"/>
        <v>0.5545727744849792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67" t="s">
        <v>59</v>
      </c>
      <c r="C30" s="168"/>
      <c r="D30" s="169"/>
      <c r="E30" s="167" t="s">
        <v>60</v>
      </c>
      <c r="F30" s="168"/>
      <c r="G30" s="169"/>
      <c r="H30" s="167" t="s">
        <v>61</v>
      </c>
      <c r="I30" s="168"/>
      <c r="J30" s="169"/>
      <c r="K30" s="167" t="s">
        <v>62</v>
      </c>
      <c r="L30" s="168"/>
      <c r="M30" s="170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H34+I26</f>
        <v>37878862.652</v>
      </c>
      <c r="J34" s="107">
        <f>'Program Costs &amp; Impacts'!U54</f>
        <v>50800408.297500014</v>
      </c>
      <c r="K34" s="110">
        <f t="shared" si="1"/>
        <v>0.8034898788798436</v>
      </c>
      <c r="L34" s="110">
        <f t="shared" si="1"/>
        <v>1.1140841956470589</v>
      </c>
      <c r="M34" s="111">
        <f t="shared" si="1"/>
        <v>0.8865690802356023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3458168.1702</v>
      </c>
    </row>
    <row r="40" spans="1:4" ht="15">
      <c r="A40" s="67" t="s">
        <v>6</v>
      </c>
      <c r="B40" s="68"/>
      <c r="C40" s="68"/>
      <c r="D40" s="69">
        <v>2440130.258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969194.7031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2248.8207</v>
      </c>
    </row>
    <row r="48" spans="1:4" ht="15">
      <c r="A48" s="67" t="s">
        <v>11</v>
      </c>
      <c r="B48" s="68"/>
      <c r="C48" s="68"/>
      <c r="D48" s="69">
        <v>46594.3884</v>
      </c>
    </row>
    <row r="49" spans="1:4" ht="15.75">
      <c r="A49" s="133" t="s">
        <v>47</v>
      </c>
      <c r="B49" s="134"/>
      <c r="C49" s="134"/>
      <c r="D49" s="135">
        <f>SUM(D50:D55)</f>
        <v>42027463.2873</v>
      </c>
    </row>
    <row r="50" spans="1:4" ht="15">
      <c r="A50" s="70" t="s">
        <v>9</v>
      </c>
      <c r="B50" s="71"/>
      <c r="C50" s="71"/>
      <c r="D50" s="69">
        <v>3008365.0512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29082252.9081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9936845.328</v>
      </c>
    </row>
    <row r="56" spans="1:4" ht="15.75">
      <c r="A56" s="140" t="s">
        <v>148</v>
      </c>
      <c r="B56" s="68"/>
      <c r="C56" s="68"/>
      <c r="D56" s="69">
        <f>'Program Costs &amp; Impacts'!U53</f>
        <v>1997276.840000001</v>
      </c>
    </row>
    <row r="57" spans="1:4" ht="15.75">
      <c r="A57" s="140" t="s">
        <v>149</v>
      </c>
      <c r="B57" s="68"/>
      <c r="C57" s="68"/>
      <c r="D57" s="69">
        <f>'Program Costs &amp; Impacts'!U29</f>
        <v>3317500</v>
      </c>
    </row>
    <row r="58" spans="1:5" ht="16.5" thickBot="1">
      <c r="A58" s="136" t="s">
        <v>150</v>
      </c>
      <c r="B58" s="137"/>
      <c r="C58" s="137"/>
      <c r="D58" s="138">
        <f>D57+D56+D49+D39</f>
        <v>50800408.2975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3458168.1702</v>
      </c>
    </row>
    <row r="63" spans="1:4" ht="15">
      <c r="A63" s="72" t="s">
        <v>17</v>
      </c>
      <c r="B63" s="68"/>
      <c r="C63" s="68"/>
      <c r="D63" s="69">
        <v>1682736.6573</v>
      </c>
    </row>
    <row r="64" spans="1:4" ht="15">
      <c r="A64" s="72" t="s">
        <v>18</v>
      </c>
      <c r="B64" s="68"/>
      <c r="C64" s="68"/>
      <c r="D64" s="69">
        <v>1646726.3716</v>
      </c>
    </row>
    <row r="65" spans="1:4" ht="15">
      <c r="A65" s="72" t="s">
        <v>151</v>
      </c>
      <c r="B65" s="68"/>
      <c r="C65" s="68"/>
      <c r="D65" s="69">
        <v>128705.1413</v>
      </c>
    </row>
    <row r="66" spans="1:4" ht="15.75">
      <c r="A66" s="140" t="s">
        <v>47</v>
      </c>
      <c r="B66" s="68"/>
      <c r="C66" s="68"/>
      <c r="D66" s="69">
        <f>SUM(D67:D69)</f>
        <v>42027463.28729999</v>
      </c>
    </row>
    <row r="67" spans="1:4" ht="15">
      <c r="A67" s="72" t="s">
        <v>19</v>
      </c>
      <c r="B67" s="68"/>
      <c r="C67" s="68"/>
      <c r="D67" s="69">
        <v>33777324.916899994</v>
      </c>
    </row>
    <row r="68" spans="1:7" ht="15">
      <c r="A68" s="72" t="s">
        <v>20</v>
      </c>
      <c r="B68" s="68"/>
      <c r="C68" s="68"/>
      <c r="D68" s="69">
        <v>8250138.3704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Impacts'!U53</f>
        <v>1997276.840000001</v>
      </c>
    </row>
    <row r="71" spans="1:4" ht="15.75">
      <c r="A71" s="140" t="s">
        <v>149</v>
      </c>
      <c r="B71" s="129"/>
      <c r="C71" s="129"/>
      <c r="D71" s="69">
        <f>'Program Costs &amp; Impacts'!U29</f>
        <v>3317500</v>
      </c>
    </row>
    <row r="72" spans="1:5" ht="16.5" thickBot="1">
      <c r="A72" s="139" t="s">
        <v>150</v>
      </c>
      <c r="B72" s="137"/>
      <c r="C72" s="137"/>
      <c r="D72" s="138">
        <f>D66+D62+D70+D71</f>
        <v>50800408.29749999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2008-04-15T23:16:25Z</cp:lastPrinted>
  <dcterms:created xsi:type="dcterms:W3CDTF">2006-03-03T06:02:52Z</dcterms:created>
  <dcterms:modified xsi:type="dcterms:W3CDTF">2008-07-01T02:18:35Z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-1114310180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